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ampgroup.sharepoint.com/teams/AMPMarcommsB2B/Shared Documents/Retirement and Master Trust/Projects/2022 Wellness Research/Calculators/"/>
    </mc:Choice>
  </mc:AlternateContent>
  <xr:revisionPtr revIDLastSave="124" documentId="13_ncr:1_{C876E4D9-57B3-407B-A0F8-FADA2B3E9A90}" xr6:coauthVersionLast="47" xr6:coauthVersionMax="47" xr10:uidLastSave="{B576883A-B919-4ED9-BB56-C5D7977A09BE}"/>
  <bookViews>
    <workbookView xWindow="-110" yWindow="-110" windowWidth="19420" windowHeight="10420" firstSheet="3" xr2:uid="{5E2F24C0-324B-4E2F-8744-200890122914}"/>
  </bookViews>
  <sheets>
    <sheet name="Financial Wellness Calculator" sheetId="7" r:id="rId1"/>
    <sheet name="Instructions" sheetId="11" r:id="rId2"/>
    <sheet name="Workings " sheetId="6" state="hidden" r:id="rId3"/>
    <sheet name="Areas of Focus" sheetId="10" r:id="rId4"/>
    <sheet name="Sheet4" sheetId="4" state="hidden" r:id="rId5"/>
    <sheet name="Confidence Workings" sheetId="9" state="hidden" r:id="rId6"/>
    <sheet name="Employee" sheetId="5" r:id="rId7"/>
  </sheets>
  <definedNames>
    <definedName name="_Hlk517787231" localSheetId="4">Sheet4!$A$13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9" i="6" l="1"/>
  <c r="L52" i="6" s="1"/>
  <c r="M60" i="6"/>
  <c r="L51" i="6" s="1"/>
  <c r="M61" i="6"/>
  <c r="L49" i="6" s="1"/>
  <c r="M62" i="6"/>
  <c r="L47" i="6" s="1"/>
  <c r="M63" i="6"/>
  <c r="L48" i="6" s="1"/>
  <c r="M64" i="6"/>
  <c r="L53" i="6" s="1"/>
  <c r="M58" i="6"/>
  <c r="L50" i="6" s="1"/>
  <c r="F81" i="6" l="1"/>
  <c r="H43" i="7"/>
  <c r="C31" i="6"/>
  <c r="E31" i="6" s="1"/>
  <c r="D40" i="6" s="1"/>
  <c r="W41" i="6"/>
  <c r="C22" i="6"/>
  <c r="W28" i="6"/>
  <c r="D22" i="6"/>
  <c r="C19" i="6"/>
  <c r="AK81" i="9" s="1"/>
  <c r="W20" i="6"/>
  <c r="D19" i="6"/>
  <c r="C14" i="6"/>
  <c r="W12" i="6"/>
  <c r="D14" i="6"/>
  <c r="C7" i="6"/>
  <c r="W4" i="6"/>
  <c r="D7" i="6"/>
  <c r="C6" i="6"/>
  <c r="D6" i="6"/>
  <c r="C23" i="6"/>
  <c r="AK85" i="9" s="1"/>
  <c r="W32" i="6"/>
  <c r="D23" i="6"/>
  <c r="C8" i="6"/>
  <c r="W8" i="6"/>
  <c r="D8" i="6"/>
  <c r="C9" i="6"/>
  <c r="D9" i="6"/>
  <c r="C10" i="6"/>
  <c r="D10" i="6"/>
  <c r="C11" i="6"/>
  <c r="D11" i="6"/>
  <c r="C12" i="6"/>
  <c r="D12" i="6"/>
  <c r="C13" i="6"/>
  <c r="D13" i="6"/>
  <c r="C15" i="6"/>
  <c r="D15" i="6"/>
  <c r="C16" i="6"/>
  <c r="D16" i="6"/>
  <c r="C17" i="6"/>
  <c r="AK79" i="9" s="1"/>
  <c r="D17" i="6"/>
  <c r="C18" i="6"/>
  <c r="D18" i="6"/>
  <c r="C20" i="6"/>
  <c r="D20" i="6"/>
  <c r="C21" i="6"/>
  <c r="D21" i="6"/>
  <c r="C24" i="6"/>
  <c r="D24" i="6"/>
  <c r="C25" i="6"/>
  <c r="D25" i="6"/>
  <c r="C26" i="6"/>
  <c r="D26" i="6"/>
  <c r="C27" i="6"/>
  <c r="D27" i="6"/>
  <c r="W66" i="6"/>
  <c r="E22" i="6"/>
  <c r="Y30" i="6" s="1"/>
  <c r="E19" i="6"/>
  <c r="E14" i="6"/>
  <c r="E23" i="6"/>
  <c r="E8" i="6"/>
  <c r="E9" i="6"/>
  <c r="E10" i="6"/>
  <c r="E11" i="6"/>
  <c r="E12" i="6"/>
  <c r="E13" i="6"/>
  <c r="E15" i="6"/>
  <c r="E16" i="6"/>
  <c r="E17" i="6"/>
  <c r="E18" i="6"/>
  <c r="E20" i="6"/>
  <c r="E21" i="6"/>
  <c r="E24" i="6"/>
  <c r="Y34" i="6" s="1"/>
  <c r="E25" i="6"/>
  <c r="E26" i="6"/>
  <c r="E27" i="6"/>
  <c r="N93" i="9"/>
  <c r="M93" i="9"/>
  <c r="L93" i="9"/>
  <c r="K93" i="9"/>
  <c r="J93" i="9"/>
  <c r="I93" i="9"/>
  <c r="H93" i="9"/>
  <c r="G93" i="9"/>
  <c r="F93" i="9"/>
  <c r="E93" i="9"/>
  <c r="D93" i="9"/>
  <c r="C93" i="9"/>
  <c r="AK83" i="9"/>
  <c r="C83" i="9"/>
  <c r="AK84" i="9"/>
  <c r="C84" i="9"/>
  <c r="AK68" i="9"/>
  <c r="C68" i="9"/>
  <c r="AK70" i="9"/>
  <c r="C70" i="9"/>
  <c r="R70" i="9"/>
  <c r="AK71" i="9"/>
  <c r="C71" i="9"/>
  <c r="AK72" i="9"/>
  <c r="C72" i="9"/>
  <c r="R72" i="9" s="1"/>
  <c r="AK73" i="9"/>
  <c r="C73" i="9"/>
  <c r="AK74" i="9"/>
  <c r="C74" i="9"/>
  <c r="AK75" i="9"/>
  <c r="C75" i="9"/>
  <c r="AK76" i="9"/>
  <c r="C76" i="9"/>
  <c r="C77" i="9"/>
  <c r="AK78" i="9"/>
  <c r="C78" i="9"/>
  <c r="C79" i="9"/>
  <c r="AK80" i="9"/>
  <c r="C80" i="9"/>
  <c r="C81" i="9"/>
  <c r="AK82" i="9"/>
  <c r="C82" i="9"/>
  <c r="C85" i="9"/>
  <c r="AK86" i="9"/>
  <c r="C86" i="9"/>
  <c r="AK87" i="9"/>
  <c r="C87" i="9"/>
  <c r="AK88" i="9"/>
  <c r="C88" i="9"/>
  <c r="AK89" i="9"/>
  <c r="C89" i="9"/>
  <c r="E83" i="9"/>
  <c r="E84" i="9"/>
  <c r="E70" i="9"/>
  <c r="T70" i="9" s="1"/>
  <c r="E71" i="9"/>
  <c r="E72" i="9"/>
  <c r="E73" i="9"/>
  <c r="T73" i="9" s="1"/>
  <c r="E74" i="9"/>
  <c r="E75" i="9"/>
  <c r="E76" i="9"/>
  <c r="E77" i="9"/>
  <c r="E78" i="9"/>
  <c r="T78" i="9" s="1"/>
  <c r="E79" i="9"/>
  <c r="E80" i="9"/>
  <c r="E81" i="9"/>
  <c r="E82" i="9"/>
  <c r="E85" i="9"/>
  <c r="E86" i="9"/>
  <c r="E87" i="9"/>
  <c r="T87" i="9" s="1"/>
  <c r="E88" i="9"/>
  <c r="E89" i="9"/>
  <c r="F83" i="9"/>
  <c r="F84" i="9"/>
  <c r="F68" i="9"/>
  <c r="F70" i="9"/>
  <c r="U70" i="9" s="1"/>
  <c r="F71" i="9"/>
  <c r="U71" i="9"/>
  <c r="F72" i="9"/>
  <c r="F73" i="9"/>
  <c r="F74" i="9"/>
  <c r="F75" i="9"/>
  <c r="U75" i="9" s="1"/>
  <c r="F76" i="9"/>
  <c r="F77" i="9"/>
  <c r="F78" i="9"/>
  <c r="U78" i="9" s="1"/>
  <c r="F79" i="9"/>
  <c r="F80" i="9"/>
  <c r="F81" i="9"/>
  <c r="F82" i="9"/>
  <c r="F85" i="9"/>
  <c r="F86" i="9"/>
  <c r="F87" i="9"/>
  <c r="U87" i="9" s="1"/>
  <c r="F88" i="9"/>
  <c r="F89" i="9"/>
  <c r="G83" i="9"/>
  <c r="G84" i="9"/>
  <c r="V84" i="9" s="1"/>
  <c r="G70" i="9"/>
  <c r="V70" i="9" s="1"/>
  <c r="G71" i="9"/>
  <c r="V71" i="9" s="1"/>
  <c r="G72" i="9"/>
  <c r="G73" i="9"/>
  <c r="V73" i="9" s="1"/>
  <c r="G74" i="9"/>
  <c r="G75" i="9"/>
  <c r="V75" i="9" s="1"/>
  <c r="G76" i="9"/>
  <c r="G77" i="9"/>
  <c r="G78" i="9"/>
  <c r="G79" i="9"/>
  <c r="G80" i="9"/>
  <c r="G81" i="9"/>
  <c r="G82" i="9"/>
  <c r="G85" i="9"/>
  <c r="G86" i="9"/>
  <c r="G87" i="9"/>
  <c r="V87" i="9" s="1"/>
  <c r="G88" i="9"/>
  <c r="G89" i="9"/>
  <c r="V89" i="9" s="1"/>
  <c r="H83" i="9"/>
  <c r="H84" i="9"/>
  <c r="W84" i="9" s="1"/>
  <c r="H70" i="9"/>
  <c r="W70" i="9" s="1"/>
  <c r="H71" i="9"/>
  <c r="W71" i="9" s="1"/>
  <c r="H72" i="9"/>
  <c r="H73" i="9"/>
  <c r="W73" i="9" s="1"/>
  <c r="H74" i="9"/>
  <c r="H75" i="9"/>
  <c r="W75" i="9" s="1"/>
  <c r="H76" i="9"/>
  <c r="H77" i="9"/>
  <c r="H78" i="9"/>
  <c r="H79" i="9"/>
  <c r="H80" i="9"/>
  <c r="H81" i="9"/>
  <c r="H82" i="9"/>
  <c r="H85" i="9"/>
  <c r="H86" i="9"/>
  <c r="H87" i="9"/>
  <c r="W87" i="9" s="1"/>
  <c r="H88" i="9"/>
  <c r="W88" i="9" s="1"/>
  <c r="H89" i="9"/>
  <c r="I83" i="9"/>
  <c r="I84" i="9"/>
  <c r="X84" i="9" s="1"/>
  <c r="I70" i="9"/>
  <c r="X70" i="9" s="1"/>
  <c r="I71" i="9"/>
  <c r="X71" i="9" s="1"/>
  <c r="I72" i="9"/>
  <c r="I73" i="9"/>
  <c r="X73" i="9" s="1"/>
  <c r="I74" i="9"/>
  <c r="I75" i="9"/>
  <c r="X75" i="9" s="1"/>
  <c r="I76" i="9"/>
  <c r="I77" i="9"/>
  <c r="I78" i="9"/>
  <c r="X78" i="9" s="1"/>
  <c r="I79" i="9"/>
  <c r="I80" i="9"/>
  <c r="I81" i="9"/>
  <c r="I82" i="9"/>
  <c r="I85" i="9"/>
  <c r="I86" i="9"/>
  <c r="I87" i="9"/>
  <c r="X87" i="9" s="1"/>
  <c r="I88" i="9"/>
  <c r="I89" i="9"/>
  <c r="J83" i="9"/>
  <c r="J84" i="9"/>
  <c r="Y84" i="9" s="1"/>
  <c r="J68" i="9"/>
  <c r="J70" i="9"/>
  <c r="Y70" i="9" s="1"/>
  <c r="J71" i="9"/>
  <c r="Y71" i="9" s="1"/>
  <c r="J72" i="9"/>
  <c r="J73" i="9"/>
  <c r="Y73" i="9" s="1"/>
  <c r="J74" i="9"/>
  <c r="J75" i="9"/>
  <c r="Y75" i="9" s="1"/>
  <c r="J76" i="9"/>
  <c r="J77" i="9"/>
  <c r="J78" i="9"/>
  <c r="J79" i="9"/>
  <c r="J80" i="9"/>
  <c r="J81" i="9"/>
  <c r="J82" i="9"/>
  <c r="J85" i="9"/>
  <c r="J86" i="9"/>
  <c r="J87" i="9"/>
  <c r="Y87" i="9" s="1"/>
  <c r="J88" i="9"/>
  <c r="J89" i="9"/>
  <c r="Y89" i="9" s="1"/>
  <c r="K83" i="9"/>
  <c r="K84" i="9"/>
  <c r="Z84" i="9" s="1"/>
  <c r="K70" i="9"/>
  <c r="Z70" i="9" s="1"/>
  <c r="K71" i="9"/>
  <c r="Z71" i="9" s="1"/>
  <c r="K72" i="9"/>
  <c r="K73" i="9"/>
  <c r="Z73" i="9" s="1"/>
  <c r="K74" i="9"/>
  <c r="K75" i="9"/>
  <c r="Z75" i="9" s="1"/>
  <c r="K76" i="9"/>
  <c r="K77" i="9"/>
  <c r="K78" i="9"/>
  <c r="K79" i="9"/>
  <c r="K80" i="9"/>
  <c r="K81" i="9"/>
  <c r="K82" i="9"/>
  <c r="K85" i="9"/>
  <c r="K86" i="9"/>
  <c r="K87" i="9"/>
  <c r="Z87" i="9" s="1"/>
  <c r="K88" i="9"/>
  <c r="K89" i="9"/>
  <c r="L83" i="9"/>
  <c r="L84" i="9"/>
  <c r="AA84" i="9" s="1"/>
  <c r="L70" i="9"/>
  <c r="AA70" i="9" s="1"/>
  <c r="L71" i="9"/>
  <c r="AA71" i="9" s="1"/>
  <c r="L72" i="9"/>
  <c r="L73" i="9"/>
  <c r="AA73" i="9" s="1"/>
  <c r="L74" i="9"/>
  <c r="L75" i="9"/>
  <c r="AA75" i="9" s="1"/>
  <c r="L76" i="9"/>
  <c r="L77" i="9"/>
  <c r="L78" i="9"/>
  <c r="L79" i="9"/>
  <c r="L80" i="9"/>
  <c r="L81" i="9"/>
  <c r="L82" i="9"/>
  <c r="L85" i="9"/>
  <c r="L86" i="9"/>
  <c r="L87" i="9"/>
  <c r="AA87" i="9" s="1"/>
  <c r="L88" i="9"/>
  <c r="L89" i="9"/>
  <c r="N83" i="9"/>
  <c r="N84" i="9"/>
  <c r="AC84" i="9" s="1"/>
  <c r="N70" i="9"/>
  <c r="AC70" i="9" s="1"/>
  <c r="N71" i="9"/>
  <c r="AC71" i="9" s="1"/>
  <c r="N72" i="9"/>
  <c r="N73" i="9"/>
  <c r="AC73" i="9" s="1"/>
  <c r="N74" i="9"/>
  <c r="N75" i="9"/>
  <c r="AC75" i="9" s="1"/>
  <c r="N76" i="9"/>
  <c r="N77" i="9"/>
  <c r="N78" i="9"/>
  <c r="N79" i="9"/>
  <c r="N80" i="9"/>
  <c r="N81" i="9"/>
  <c r="N82" i="9"/>
  <c r="N85" i="9"/>
  <c r="N86" i="9"/>
  <c r="N87" i="9"/>
  <c r="AC87" i="9" s="1"/>
  <c r="N88" i="9"/>
  <c r="N89" i="9"/>
  <c r="M83" i="9"/>
  <c r="M84" i="9"/>
  <c r="AB84" i="9" s="1"/>
  <c r="M68" i="9"/>
  <c r="M70" i="9"/>
  <c r="AB70" i="9" s="1"/>
  <c r="M71" i="9"/>
  <c r="AB71" i="9" s="1"/>
  <c r="M72" i="9"/>
  <c r="M73" i="9"/>
  <c r="AB73" i="9" s="1"/>
  <c r="M74" i="9"/>
  <c r="M75" i="9"/>
  <c r="AB75" i="9" s="1"/>
  <c r="M76" i="9"/>
  <c r="M77" i="9"/>
  <c r="M78" i="9"/>
  <c r="AB78" i="9" s="1"/>
  <c r="M79" i="9"/>
  <c r="M80" i="9"/>
  <c r="M81" i="9"/>
  <c r="M82" i="9"/>
  <c r="M85" i="9"/>
  <c r="M86" i="9"/>
  <c r="M87" i="9"/>
  <c r="AB87" i="9" s="1"/>
  <c r="M88" i="9"/>
  <c r="M89" i="9"/>
  <c r="G21" i="6"/>
  <c r="G22" i="6"/>
  <c r="AA30" i="6" s="1"/>
  <c r="G6" i="6"/>
  <c r="G8" i="6"/>
  <c r="G9" i="6"/>
  <c r="G10" i="6"/>
  <c r="G11" i="6"/>
  <c r="G12" i="6"/>
  <c r="G13" i="6"/>
  <c r="G14" i="6"/>
  <c r="G15" i="6"/>
  <c r="G16" i="6"/>
  <c r="AA22" i="6" s="1"/>
  <c r="G17" i="6"/>
  <c r="G18" i="6"/>
  <c r="AA24" i="6" s="1"/>
  <c r="G19" i="6"/>
  <c r="G20" i="6"/>
  <c r="G23" i="6"/>
  <c r="G24" i="6"/>
  <c r="G25" i="6"/>
  <c r="G26" i="6"/>
  <c r="G27" i="6"/>
  <c r="F21" i="6"/>
  <c r="Z29" i="6" s="1"/>
  <c r="F22" i="6"/>
  <c r="Z30" i="6" s="1"/>
  <c r="F6" i="6"/>
  <c r="F8" i="6"/>
  <c r="F9" i="6"/>
  <c r="Z10" i="6" s="1"/>
  <c r="F10" i="6"/>
  <c r="F11" i="6"/>
  <c r="F12" i="6"/>
  <c r="F13" i="6"/>
  <c r="F14" i="6"/>
  <c r="F15" i="6"/>
  <c r="F16" i="6"/>
  <c r="F17" i="6"/>
  <c r="Z23" i="6" s="1"/>
  <c r="F18" i="6"/>
  <c r="F19" i="6"/>
  <c r="F20" i="6"/>
  <c r="F23" i="6"/>
  <c r="F24" i="6"/>
  <c r="F25" i="6"/>
  <c r="F26" i="6"/>
  <c r="F27" i="6"/>
  <c r="T71" i="6"/>
  <c r="C70" i="6"/>
  <c r="C71" i="6" s="1"/>
  <c r="B70" i="6"/>
  <c r="B71" i="6" s="1"/>
  <c r="B82" i="6"/>
  <c r="H109" i="9"/>
  <c r="W112" i="9" s="1"/>
  <c r="H57" i="9" s="1"/>
  <c r="C109" i="9"/>
  <c r="R112" i="9" s="1"/>
  <c r="H52" i="9" s="1"/>
  <c r="I109" i="9"/>
  <c r="X112" i="9" s="1"/>
  <c r="H58" i="9" s="1"/>
  <c r="K109" i="9"/>
  <c r="Z112" i="9" s="1"/>
  <c r="H60" i="9" s="1"/>
  <c r="N109" i="9"/>
  <c r="AC112" i="9" s="1"/>
  <c r="H63" i="9" s="1"/>
  <c r="J109" i="9"/>
  <c r="Y112" i="9" s="1"/>
  <c r="H59" i="9" s="1"/>
  <c r="L109" i="9"/>
  <c r="AA112" i="9" s="1"/>
  <c r="H61" i="9" s="1"/>
  <c r="E109" i="9"/>
  <c r="T112" i="9" s="1"/>
  <c r="H54" i="9" s="1"/>
  <c r="G109" i="9"/>
  <c r="V112" i="9" s="1"/>
  <c r="H56" i="9" s="1"/>
  <c r="F109" i="9"/>
  <c r="U112" i="9" s="1"/>
  <c r="H55" i="9" s="1"/>
  <c r="D70" i="9"/>
  <c r="S70" i="9" s="1"/>
  <c r="D71" i="9"/>
  <c r="S71" i="9" s="1"/>
  <c r="D72" i="9"/>
  <c r="D73" i="9"/>
  <c r="S73" i="9" s="1"/>
  <c r="D74" i="9"/>
  <c r="D75" i="9"/>
  <c r="S75" i="9" s="1"/>
  <c r="D76" i="9"/>
  <c r="D77" i="9"/>
  <c r="D78" i="9"/>
  <c r="D79" i="9"/>
  <c r="D80" i="9"/>
  <c r="D81" i="9"/>
  <c r="D82" i="9"/>
  <c r="D83" i="9"/>
  <c r="D84" i="9"/>
  <c r="S84" i="9" s="1"/>
  <c r="D85" i="9"/>
  <c r="D86" i="9"/>
  <c r="D87" i="9"/>
  <c r="S87" i="9" s="1"/>
  <c r="D88" i="9"/>
  <c r="D89" i="9"/>
  <c r="D109" i="9"/>
  <c r="S112" i="9" s="1"/>
  <c r="H112" i="9" s="1"/>
  <c r="M109" i="9"/>
  <c r="AB112" i="9" s="1"/>
  <c r="H113" i="9" s="1"/>
  <c r="C69" i="9"/>
  <c r="C65" i="9" s="1"/>
  <c r="AI69" i="9"/>
  <c r="AH68" i="9" s="1"/>
  <c r="AJ68" i="9" s="1"/>
  <c r="AI76" i="9"/>
  <c r="AH73" i="9" s="1"/>
  <c r="AJ73" i="9" s="1"/>
  <c r="AI82" i="9"/>
  <c r="AH78" i="9" s="1"/>
  <c r="AJ78" i="9" s="1"/>
  <c r="AI89" i="9"/>
  <c r="AH85" i="9" s="1"/>
  <c r="AJ85" i="9" s="1"/>
  <c r="AI84" i="9"/>
  <c r="AI71" i="9"/>
  <c r="D69" i="9"/>
  <c r="E69" i="9"/>
  <c r="F69" i="9"/>
  <c r="G69" i="9"/>
  <c r="H69" i="9"/>
  <c r="I69" i="9"/>
  <c r="J69" i="9"/>
  <c r="K69" i="9"/>
  <c r="L69" i="9"/>
  <c r="M69" i="9"/>
  <c r="N69" i="9"/>
  <c r="D68" i="9"/>
  <c r="E68" i="9"/>
  <c r="G68" i="9"/>
  <c r="H68" i="9"/>
  <c r="I68" i="9"/>
  <c r="K68" i="9"/>
  <c r="L68" i="9"/>
  <c r="N68" i="9"/>
  <c r="N90" i="9"/>
  <c r="N91" i="9"/>
  <c r="N92" i="9"/>
  <c r="N94" i="9"/>
  <c r="N95" i="9"/>
  <c r="N96" i="9"/>
  <c r="N97" i="9"/>
  <c r="N98" i="9"/>
  <c r="N99" i="9"/>
  <c r="N100" i="9"/>
  <c r="N101" i="9"/>
  <c r="N102" i="9"/>
  <c r="N103" i="9"/>
  <c r="N104" i="9"/>
  <c r="N105" i="9"/>
  <c r="N106" i="9"/>
  <c r="N107" i="9"/>
  <c r="N108" i="9"/>
  <c r="C90" i="9"/>
  <c r="D90" i="9"/>
  <c r="E90" i="9"/>
  <c r="F90" i="9"/>
  <c r="G90" i="9"/>
  <c r="H90" i="9"/>
  <c r="I90" i="9"/>
  <c r="J90" i="9"/>
  <c r="K90" i="9"/>
  <c r="L90" i="9"/>
  <c r="M90" i="9"/>
  <c r="C91" i="9"/>
  <c r="D91" i="9"/>
  <c r="E91" i="9"/>
  <c r="F91" i="9"/>
  <c r="G91" i="9"/>
  <c r="H91" i="9"/>
  <c r="I91" i="9"/>
  <c r="J91" i="9"/>
  <c r="K91" i="9"/>
  <c r="L91" i="9"/>
  <c r="M91" i="9"/>
  <c r="C92" i="9"/>
  <c r="D92" i="9"/>
  <c r="E92" i="9"/>
  <c r="F92" i="9"/>
  <c r="G92" i="9"/>
  <c r="H92" i="9"/>
  <c r="I92" i="9"/>
  <c r="J92" i="9"/>
  <c r="K92" i="9"/>
  <c r="L92" i="9"/>
  <c r="M92" i="9"/>
  <c r="C94" i="9"/>
  <c r="D94" i="9"/>
  <c r="E94" i="9"/>
  <c r="F94" i="9"/>
  <c r="G94" i="9"/>
  <c r="H94" i="9"/>
  <c r="I94" i="9"/>
  <c r="J94" i="9"/>
  <c r="K94" i="9"/>
  <c r="L94" i="9"/>
  <c r="M94" i="9"/>
  <c r="C95" i="9"/>
  <c r="D95" i="9"/>
  <c r="E95" i="9"/>
  <c r="F95" i="9"/>
  <c r="G95" i="9"/>
  <c r="H95" i="9"/>
  <c r="I95" i="9"/>
  <c r="J95" i="9"/>
  <c r="K95" i="9"/>
  <c r="L95" i="9"/>
  <c r="M95" i="9"/>
  <c r="C96" i="9"/>
  <c r="D96" i="9"/>
  <c r="E96" i="9"/>
  <c r="F96" i="9"/>
  <c r="G96" i="9"/>
  <c r="H96" i="9"/>
  <c r="I96" i="9"/>
  <c r="J96" i="9"/>
  <c r="K96" i="9"/>
  <c r="L96" i="9"/>
  <c r="M96" i="9"/>
  <c r="C97" i="9"/>
  <c r="D97" i="9"/>
  <c r="E97" i="9"/>
  <c r="F97" i="9"/>
  <c r="G97" i="9"/>
  <c r="H97" i="9"/>
  <c r="I97" i="9"/>
  <c r="J97" i="9"/>
  <c r="K97" i="9"/>
  <c r="L97" i="9"/>
  <c r="M97" i="9"/>
  <c r="C98" i="9"/>
  <c r="D98" i="9"/>
  <c r="E98" i="9"/>
  <c r="F98" i="9"/>
  <c r="G98" i="9"/>
  <c r="H98" i="9"/>
  <c r="I98" i="9"/>
  <c r="J98" i="9"/>
  <c r="K98" i="9"/>
  <c r="L98" i="9"/>
  <c r="M98" i="9"/>
  <c r="C99" i="9"/>
  <c r="D99" i="9"/>
  <c r="E99" i="9"/>
  <c r="F99" i="9"/>
  <c r="G99" i="9"/>
  <c r="H99" i="9"/>
  <c r="I99" i="9"/>
  <c r="J99" i="9"/>
  <c r="K99" i="9"/>
  <c r="L99" i="9"/>
  <c r="M99" i="9"/>
  <c r="C100" i="9"/>
  <c r="D100" i="9"/>
  <c r="E100" i="9"/>
  <c r="F100" i="9"/>
  <c r="G100" i="9"/>
  <c r="H100" i="9"/>
  <c r="I100" i="9"/>
  <c r="J100" i="9"/>
  <c r="K100" i="9"/>
  <c r="L100" i="9"/>
  <c r="M100" i="9"/>
  <c r="C101" i="9"/>
  <c r="D101" i="9"/>
  <c r="E101" i="9"/>
  <c r="F101" i="9"/>
  <c r="G101" i="9"/>
  <c r="H101" i="9"/>
  <c r="I101" i="9"/>
  <c r="J101" i="9"/>
  <c r="K101" i="9"/>
  <c r="L101" i="9"/>
  <c r="M101" i="9"/>
  <c r="C102" i="9"/>
  <c r="D102" i="9"/>
  <c r="E102" i="9"/>
  <c r="F102" i="9"/>
  <c r="G102" i="9"/>
  <c r="H102" i="9"/>
  <c r="I102" i="9"/>
  <c r="J102" i="9"/>
  <c r="K102" i="9"/>
  <c r="L102" i="9"/>
  <c r="M102" i="9"/>
  <c r="C103" i="9"/>
  <c r="D103" i="9"/>
  <c r="E103" i="9"/>
  <c r="F103" i="9"/>
  <c r="G103" i="9"/>
  <c r="H103" i="9"/>
  <c r="I103" i="9"/>
  <c r="J103" i="9"/>
  <c r="K103" i="9"/>
  <c r="L103" i="9"/>
  <c r="M103" i="9"/>
  <c r="C104" i="9"/>
  <c r="D104" i="9"/>
  <c r="E104" i="9"/>
  <c r="F104" i="9"/>
  <c r="G104" i="9"/>
  <c r="H104" i="9"/>
  <c r="I104" i="9"/>
  <c r="J104" i="9"/>
  <c r="K104" i="9"/>
  <c r="L104" i="9"/>
  <c r="M104" i="9"/>
  <c r="C105" i="9"/>
  <c r="D105" i="9"/>
  <c r="E105" i="9"/>
  <c r="F105" i="9"/>
  <c r="G105" i="9"/>
  <c r="H105" i="9"/>
  <c r="I105" i="9"/>
  <c r="J105" i="9"/>
  <c r="K105" i="9"/>
  <c r="L105" i="9"/>
  <c r="M105" i="9"/>
  <c r="C106" i="9"/>
  <c r="D106" i="9"/>
  <c r="E106" i="9"/>
  <c r="F106" i="9"/>
  <c r="G106" i="9"/>
  <c r="H106" i="9"/>
  <c r="I106" i="9"/>
  <c r="J106" i="9"/>
  <c r="K106" i="9"/>
  <c r="L106" i="9"/>
  <c r="M106" i="9"/>
  <c r="C107" i="9"/>
  <c r="D107" i="9"/>
  <c r="E107" i="9"/>
  <c r="F107" i="9"/>
  <c r="G107" i="9"/>
  <c r="H107" i="9"/>
  <c r="I107" i="9"/>
  <c r="J107" i="9"/>
  <c r="K107" i="9"/>
  <c r="L107" i="9"/>
  <c r="M107" i="9"/>
  <c r="C108" i="9"/>
  <c r="D108" i="9"/>
  <c r="E108" i="9"/>
  <c r="F108" i="9"/>
  <c r="G108" i="9"/>
  <c r="H108" i="9"/>
  <c r="I108" i="9"/>
  <c r="J108" i="9"/>
  <c r="K108" i="9"/>
  <c r="L108" i="9"/>
  <c r="M108" i="9"/>
  <c r="G28" i="6"/>
  <c r="F28" i="6"/>
  <c r="E28" i="6"/>
  <c r="D28" i="6"/>
  <c r="C38" i="7"/>
  <c r="C31" i="7"/>
  <c r="C27" i="7"/>
  <c r="C19" i="7"/>
  <c r="C12" i="7"/>
  <c r="C8" i="7"/>
  <c r="E7" i="6"/>
  <c r="F7" i="6"/>
  <c r="G7" i="6"/>
  <c r="AA6" i="6" s="1"/>
  <c r="E6" i="6"/>
  <c r="AK69" i="9"/>
  <c r="T69" i="9" s="1"/>
  <c r="Y15" i="6" l="1"/>
  <c r="X15" i="6"/>
  <c r="X6" i="6"/>
  <c r="Z24" i="6"/>
  <c r="AA29" i="6"/>
  <c r="Z22" i="6"/>
  <c r="Y29" i="6"/>
  <c r="X30" i="6"/>
  <c r="X23" i="6"/>
  <c r="Y24" i="6"/>
  <c r="Y23" i="6"/>
  <c r="Y22" i="6"/>
  <c r="X9" i="6"/>
  <c r="Y9" i="6"/>
  <c r="X34" i="6"/>
  <c r="U73" i="9"/>
  <c r="S88" i="9"/>
  <c r="U68" i="9"/>
  <c r="R83" i="9"/>
  <c r="AH76" i="9"/>
  <c r="AJ76" i="9" s="1"/>
  <c r="AH87" i="9"/>
  <c r="AJ87" i="9" s="1"/>
  <c r="R75" i="9"/>
  <c r="AH75" i="9"/>
  <c r="AJ75" i="9" s="1"/>
  <c r="X88" i="9"/>
  <c r="AH84" i="9"/>
  <c r="AJ84" i="9" s="1"/>
  <c r="AH72" i="9"/>
  <c r="AJ72" i="9" s="1"/>
  <c r="AH86" i="9"/>
  <c r="AJ86" i="9" s="1"/>
  <c r="AH88" i="9"/>
  <c r="AJ88" i="9" s="1"/>
  <c r="AH80" i="9"/>
  <c r="AJ80" i="9" s="1"/>
  <c r="AH74" i="9"/>
  <c r="AJ74" i="9" s="1"/>
  <c r="U86" i="9"/>
  <c r="AH89" i="9"/>
  <c r="AJ89" i="9" s="1"/>
  <c r="R71" i="9"/>
  <c r="AB82" i="9"/>
  <c r="C56" i="9"/>
  <c r="C59" i="9"/>
  <c r="X86" i="9"/>
  <c r="R74" i="9"/>
  <c r="R78" i="9"/>
  <c r="C58" i="9"/>
  <c r="X76" i="9"/>
  <c r="R89" i="9"/>
  <c r="X80" i="9"/>
  <c r="S69" i="9"/>
  <c r="R69" i="9"/>
  <c r="X29" i="6"/>
  <c r="AB69" i="9"/>
  <c r="X72" i="9"/>
  <c r="T74" i="9"/>
  <c r="R87" i="9"/>
  <c r="X22" i="6"/>
  <c r="Y5" i="6"/>
  <c r="AA69" i="9"/>
  <c r="W69" i="9"/>
  <c r="Z34" i="6"/>
  <c r="Z17" i="6"/>
  <c r="Z13" i="6"/>
  <c r="AA35" i="6"/>
  <c r="AA25" i="6"/>
  <c r="AA21" i="6"/>
  <c r="AA14" i="6"/>
  <c r="AA5" i="6"/>
  <c r="AB88" i="9"/>
  <c r="AB74" i="9"/>
  <c r="AB83" i="9"/>
  <c r="Y74" i="9"/>
  <c r="W74" i="9"/>
  <c r="U74" i="9"/>
  <c r="R79" i="9"/>
  <c r="W79" i="9"/>
  <c r="Z79" i="9"/>
  <c r="AA79" i="9"/>
  <c r="AC79" i="9"/>
  <c r="S79" i="9"/>
  <c r="U79" i="9"/>
  <c r="Y79" i="9"/>
  <c r="V79" i="9"/>
  <c r="R85" i="9"/>
  <c r="Y85" i="9"/>
  <c r="U85" i="9"/>
  <c r="S85" i="9"/>
  <c r="V85" i="9"/>
  <c r="Z85" i="9"/>
  <c r="AA85" i="9"/>
  <c r="AC85" i="9"/>
  <c r="W85" i="9"/>
  <c r="T81" i="9"/>
  <c r="V81" i="9"/>
  <c r="AA81" i="9"/>
  <c r="S81" i="9"/>
  <c r="Y81" i="9"/>
  <c r="Z81" i="9"/>
  <c r="AC81" i="9"/>
  <c r="U81" i="9"/>
  <c r="Z33" i="6"/>
  <c r="Z16" i="6"/>
  <c r="AA13" i="6"/>
  <c r="AA86" i="9"/>
  <c r="V86" i="9"/>
  <c r="U88" i="9"/>
  <c r="Y14" i="6"/>
  <c r="U69" i="9"/>
  <c r="Z6" i="6"/>
  <c r="S89" i="9"/>
  <c r="S78" i="9"/>
  <c r="S72" i="9"/>
  <c r="B72" i="6"/>
  <c r="Z36" i="6"/>
  <c r="Z26" i="6"/>
  <c r="Z15" i="6"/>
  <c r="Z9" i="6"/>
  <c r="AA37" i="6"/>
  <c r="AA33" i="6"/>
  <c r="AA23" i="6"/>
  <c r="AA16" i="6"/>
  <c r="AA10" i="6"/>
  <c r="AB86" i="9"/>
  <c r="AC88" i="9"/>
  <c r="AC78" i="9"/>
  <c r="AC72" i="9"/>
  <c r="AA88" i="9"/>
  <c r="AA78" i="9"/>
  <c r="AA72" i="9"/>
  <c r="Z88" i="9"/>
  <c r="Z78" i="9"/>
  <c r="Z72" i="9"/>
  <c r="Y86" i="9"/>
  <c r="X81" i="9"/>
  <c r="X74" i="9"/>
  <c r="W72" i="9"/>
  <c r="V78" i="9"/>
  <c r="V72" i="9"/>
  <c r="T86" i="9"/>
  <c r="R88" i="9"/>
  <c r="R73" i="9"/>
  <c r="Y17" i="6"/>
  <c r="X37" i="6"/>
  <c r="X14" i="6"/>
  <c r="X5" i="6"/>
  <c r="X25" i="6"/>
  <c r="X85" i="9"/>
  <c r="X79" i="9"/>
  <c r="C72" i="6"/>
  <c r="Z37" i="6"/>
  <c r="AA34" i="6"/>
  <c r="AA17" i="6"/>
  <c r="AB81" i="9"/>
  <c r="AC86" i="9"/>
  <c r="Z86" i="9"/>
  <c r="Y82" i="9"/>
  <c r="Y37" i="6"/>
  <c r="Y33" i="6"/>
  <c r="S68" i="9"/>
  <c r="Y69" i="9"/>
  <c r="AC69" i="9"/>
  <c r="X68" i="9"/>
  <c r="Y6" i="6"/>
  <c r="S86" i="9"/>
  <c r="S74" i="9"/>
  <c r="Z35" i="6"/>
  <c r="Z25" i="6"/>
  <c r="Z21" i="6"/>
  <c r="Z14" i="6"/>
  <c r="Z5" i="6"/>
  <c r="AA36" i="6"/>
  <c r="AA26" i="6"/>
  <c r="AA15" i="6"/>
  <c r="AA9" i="6"/>
  <c r="AB85" i="9"/>
  <c r="AB79" i="9"/>
  <c r="AB72" i="9"/>
  <c r="AC74" i="9"/>
  <c r="AA74" i="9"/>
  <c r="Z74" i="9"/>
  <c r="Y88" i="9"/>
  <c r="Y78" i="9"/>
  <c r="Y72" i="9"/>
  <c r="W86" i="9"/>
  <c r="W81" i="9"/>
  <c r="W78" i="9"/>
  <c r="V88" i="9"/>
  <c r="V74" i="9"/>
  <c r="U72" i="9"/>
  <c r="T88" i="9"/>
  <c r="R86" i="9"/>
  <c r="Y35" i="6"/>
  <c r="Y16" i="6"/>
  <c r="Y10" i="6"/>
  <c r="Y25" i="6"/>
  <c r="X33" i="6"/>
  <c r="X17" i="6"/>
  <c r="W68" i="9"/>
  <c r="AC68" i="9"/>
  <c r="S83" i="9"/>
  <c r="AC89" i="9"/>
  <c r="AC82" i="9"/>
  <c r="AC83" i="9"/>
  <c r="Y83" i="9"/>
  <c r="X83" i="9"/>
  <c r="W82" i="9"/>
  <c r="R81" i="9"/>
  <c r="R84" i="9"/>
  <c r="V68" i="9"/>
  <c r="S80" i="9"/>
  <c r="AB89" i="9"/>
  <c r="AB80" i="9"/>
  <c r="AB76" i="9"/>
  <c r="AB68" i="9"/>
  <c r="AA89" i="9"/>
  <c r="AA82" i="9"/>
  <c r="AA83" i="9"/>
  <c r="Y68" i="9"/>
  <c r="X82" i="9"/>
  <c r="W89" i="9"/>
  <c r="V83" i="9"/>
  <c r="U83" i="9"/>
  <c r="T82" i="9"/>
  <c r="T83" i="9"/>
  <c r="R82" i="9"/>
  <c r="AA68" i="9"/>
  <c r="V69" i="9"/>
  <c r="Z68" i="9"/>
  <c r="T68" i="9"/>
  <c r="Z69" i="9"/>
  <c r="S82" i="9"/>
  <c r="S76" i="9"/>
  <c r="Z89" i="9"/>
  <c r="Z82" i="9"/>
  <c r="Z83" i="9"/>
  <c r="X89" i="9"/>
  <c r="W83" i="9"/>
  <c r="V82" i="9"/>
  <c r="U89" i="9"/>
  <c r="U82" i="9"/>
  <c r="R68" i="9"/>
  <c r="F48" i="6"/>
  <c r="Z58" i="6" s="1"/>
  <c r="G49" i="6"/>
  <c r="AA59" i="6" s="1"/>
  <c r="Y63" i="6"/>
  <c r="F52" i="6"/>
  <c r="Z62" i="6" s="1"/>
  <c r="F36" i="6"/>
  <c r="G37" i="6"/>
  <c r="AA47" i="6" s="1"/>
  <c r="D50" i="6"/>
  <c r="X60" i="6" s="1"/>
  <c r="D48" i="6"/>
  <c r="F44" i="6"/>
  <c r="Z54" i="6" s="1"/>
  <c r="G45" i="6"/>
  <c r="AA55" i="6" s="1"/>
  <c r="D42" i="6"/>
  <c r="X52" i="6" s="1"/>
  <c r="F40" i="6"/>
  <c r="Z50" i="6" s="1"/>
  <c r="G41" i="6"/>
  <c r="X10" i="6"/>
  <c r="X35" i="6"/>
  <c r="X24" i="6"/>
  <c r="X16" i="6"/>
  <c r="C63" i="9"/>
  <c r="C52" i="9"/>
  <c r="AH70" i="9"/>
  <c r="AJ70" i="9" s="1"/>
  <c r="AH83" i="9"/>
  <c r="AJ83" i="9" s="1"/>
  <c r="AH82" i="9"/>
  <c r="AJ82" i="9" s="1"/>
  <c r="AH71" i="9"/>
  <c r="AJ71" i="9" s="1"/>
  <c r="C54" i="9"/>
  <c r="C57" i="9"/>
  <c r="AH77" i="9"/>
  <c r="AJ77" i="9" s="1"/>
  <c r="AH79" i="9"/>
  <c r="AJ79" i="9" s="1"/>
  <c r="AH81" i="9"/>
  <c r="AJ81" i="9" s="1"/>
  <c r="AH69" i="9"/>
  <c r="AJ69" i="9" s="1"/>
  <c r="C62" i="9"/>
  <c r="C55" i="9"/>
  <c r="C61" i="9"/>
  <c r="C60" i="9"/>
  <c r="X50" i="6"/>
  <c r="X58" i="6"/>
  <c r="AA51" i="6"/>
  <c r="Z46" i="6"/>
  <c r="AC76" i="9"/>
  <c r="AA80" i="9"/>
  <c r="Z76" i="9"/>
  <c r="Y80" i="9"/>
  <c r="X69" i="9"/>
  <c r="AC80" i="9"/>
  <c r="AA76" i="9"/>
  <c r="Z80" i="9"/>
  <c r="Y76" i="9"/>
  <c r="W80" i="9"/>
  <c r="V76" i="9"/>
  <c r="U80" i="9"/>
  <c r="T80" i="9"/>
  <c r="T76" i="9"/>
  <c r="X21" i="6"/>
  <c r="Y21" i="6"/>
  <c r="AK77" i="9"/>
  <c r="X77" i="9" s="1"/>
  <c r="T72" i="9"/>
  <c r="T84" i="9"/>
  <c r="U84" i="9"/>
  <c r="W76" i="9"/>
  <c r="V80" i="9"/>
  <c r="U76" i="9"/>
  <c r="R80" i="9"/>
  <c r="R76" i="9"/>
  <c r="T89" i="9"/>
  <c r="T85" i="9"/>
  <c r="T79" i="9"/>
  <c r="T75" i="9"/>
  <c r="T71" i="9"/>
  <c r="X13" i="6"/>
  <c r="Y13" i="6"/>
  <c r="D34" i="6"/>
  <c r="X44" i="6" s="1"/>
  <c r="E34" i="6"/>
  <c r="Y44" i="6" s="1"/>
  <c r="E36" i="6"/>
  <c r="Y46" i="6" s="1"/>
  <c r="E38" i="6"/>
  <c r="Y48" i="6" s="1"/>
  <c r="E40" i="6"/>
  <c r="Y50" i="6" s="1"/>
  <c r="E42" i="6"/>
  <c r="Y52" i="6" s="1"/>
  <c r="E44" i="6"/>
  <c r="Y54" i="6" s="1"/>
  <c r="E46" i="6"/>
  <c r="Y56" i="6" s="1"/>
  <c r="E48" i="6"/>
  <c r="Y58" i="6" s="1"/>
  <c r="E50" i="6"/>
  <c r="Y60" i="6" s="1"/>
  <c r="E52" i="6"/>
  <c r="Y62" i="6" s="1"/>
  <c r="G36" i="6"/>
  <c r="AA46" i="6" s="1"/>
  <c r="G40" i="6"/>
  <c r="AA50" i="6" s="1"/>
  <c r="G44" i="6"/>
  <c r="AA54" i="6" s="1"/>
  <c r="G48" i="6"/>
  <c r="AA58" i="6" s="1"/>
  <c r="G52" i="6"/>
  <c r="AA62" i="6" s="1"/>
  <c r="F35" i="6"/>
  <c r="Z45" i="6" s="1"/>
  <c r="F39" i="6"/>
  <c r="Z49" i="6" s="1"/>
  <c r="F43" i="6"/>
  <c r="Z53" i="6" s="1"/>
  <c r="F47" i="6"/>
  <c r="Z57" i="6" s="1"/>
  <c r="F51" i="6"/>
  <c r="Z61" i="6" s="1"/>
  <c r="P112" i="9"/>
  <c r="E35" i="6"/>
  <c r="Y45" i="6" s="1"/>
  <c r="E37" i="6"/>
  <c r="Y47" i="6" s="1"/>
  <c r="E39" i="6"/>
  <c r="Y49" i="6" s="1"/>
  <c r="E41" i="6"/>
  <c r="Y51" i="6" s="1"/>
  <c r="E43" i="6"/>
  <c r="Y53" i="6" s="1"/>
  <c r="E45" i="6"/>
  <c r="Y55" i="6" s="1"/>
  <c r="E47" i="6"/>
  <c r="Y57" i="6" s="1"/>
  <c r="E49" i="6"/>
  <c r="Y59" i="6" s="1"/>
  <c r="E51" i="6"/>
  <c r="Y61" i="6" s="1"/>
  <c r="G34" i="6"/>
  <c r="G38" i="6"/>
  <c r="AA48" i="6" s="1"/>
  <c r="G42" i="6"/>
  <c r="AA52" i="6" s="1"/>
  <c r="G46" i="6"/>
  <c r="AA56" i="6" s="1"/>
  <c r="G50" i="6"/>
  <c r="AA60" i="6" s="1"/>
  <c r="F37" i="6"/>
  <c r="Z47" i="6" s="1"/>
  <c r="F41" i="6"/>
  <c r="Z51" i="6" s="1"/>
  <c r="F45" i="6"/>
  <c r="Z55" i="6" s="1"/>
  <c r="F49" i="6"/>
  <c r="Z59" i="6" s="1"/>
  <c r="D35" i="6"/>
  <c r="X45" i="6" s="1"/>
  <c r="D37" i="6"/>
  <c r="X47" i="6" s="1"/>
  <c r="D39" i="6"/>
  <c r="X49" i="6" s="1"/>
  <c r="D41" i="6"/>
  <c r="X51" i="6" s="1"/>
  <c r="D43" i="6"/>
  <c r="X53" i="6" s="1"/>
  <c r="D45" i="6"/>
  <c r="X55" i="6" s="1"/>
  <c r="D47" i="6"/>
  <c r="X57" i="6" s="1"/>
  <c r="D49" i="6"/>
  <c r="X59" i="6" s="1"/>
  <c r="D51" i="6"/>
  <c r="X61" i="6" s="1"/>
  <c r="G35" i="6"/>
  <c r="AA45" i="6" s="1"/>
  <c r="G39" i="6"/>
  <c r="AA49" i="6" s="1"/>
  <c r="G43" i="6"/>
  <c r="AA53" i="6" s="1"/>
  <c r="G47" i="6"/>
  <c r="AA57" i="6" s="1"/>
  <c r="G51" i="6"/>
  <c r="AA61" i="6" s="1"/>
  <c r="F34" i="6"/>
  <c r="F38" i="6"/>
  <c r="Z48" i="6" s="1"/>
  <c r="F42" i="6"/>
  <c r="Z52" i="6" s="1"/>
  <c r="F46" i="6"/>
  <c r="Z56" i="6" s="1"/>
  <c r="F50" i="6"/>
  <c r="Z60" i="6" s="1"/>
  <c r="X36" i="6"/>
  <c r="Y36" i="6"/>
  <c r="D46" i="6"/>
  <c r="X56" i="6" s="1"/>
  <c r="D38" i="6"/>
  <c r="X48" i="6" s="1"/>
  <c r="X26" i="6"/>
  <c r="Y26" i="6"/>
  <c r="D52" i="6"/>
  <c r="X62" i="6" s="1"/>
  <c r="D44" i="6"/>
  <c r="X54" i="6" s="1"/>
  <c r="D36" i="6"/>
  <c r="X46" i="6" s="1"/>
  <c r="R77" i="9" l="1"/>
  <c r="R65" i="9"/>
  <c r="V77" i="9"/>
  <c r="Y64" i="6"/>
  <c r="D54" i="6"/>
  <c r="H45" i="7" s="1"/>
  <c r="AC96" i="9"/>
  <c r="AC100" i="9"/>
  <c r="AC104" i="9"/>
  <c r="AC108" i="9"/>
  <c r="AB92" i="9"/>
  <c r="AB95" i="9"/>
  <c r="AB99" i="9"/>
  <c r="AB103" i="9"/>
  <c r="AB107" i="9"/>
  <c r="AA91" i="9"/>
  <c r="AA94" i="9"/>
  <c r="AA98" i="9"/>
  <c r="AA102" i="9"/>
  <c r="AA106" i="9"/>
  <c r="Z90" i="9"/>
  <c r="Z93" i="9"/>
  <c r="Z97" i="9"/>
  <c r="Z101" i="9"/>
  <c r="Z105" i="9"/>
  <c r="Y96" i="9"/>
  <c r="Y100" i="9"/>
  <c r="Y104" i="9"/>
  <c r="Y108" i="9"/>
  <c r="X92" i="9"/>
  <c r="X95" i="9"/>
  <c r="X99" i="9"/>
  <c r="X103" i="9"/>
  <c r="X107" i="9"/>
  <c r="W91" i="9"/>
  <c r="W94" i="9"/>
  <c r="W98" i="9"/>
  <c r="W102" i="9"/>
  <c r="W106" i="9"/>
  <c r="V90" i="9"/>
  <c r="V93" i="9"/>
  <c r="V97" i="9"/>
  <c r="V101" i="9"/>
  <c r="V105" i="9"/>
  <c r="AC91" i="9"/>
  <c r="AC94" i="9"/>
  <c r="AC98" i="9"/>
  <c r="AC102" i="9"/>
  <c r="AC106" i="9"/>
  <c r="AB90" i="9"/>
  <c r="AB93" i="9"/>
  <c r="AB97" i="9"/>
  <c r="AB101" i="9"/>
  <c r="AB105" i="9"/>
  <c r="AA96" i="9"/>
  <c r="AA100" i="9"/>
  <c r="AA104" i="9"/>
  <c r="AA108" i="9"/>
  <c r="Z92" i="9"/>
  <c r="Z95" i="9"/>
  <c r="Z99" i="9"/>
  <c r="Z103" i="9"/>
  <c r="Z107" i="9"/>
  <c r="Y91" i="9"/>
  <c r="Y94" i="9"/>
  <c r="Y98" i="9"/>
  <c r="Y102" i="9"/>
  <c r="Y106" i="9"/>
  <c r="X90" i="9"/>
  <c r="X93" i="9"/>
  <c r="AC92" i="9"/>
  <c r="AC95" i="9"/>
  <c r="AC99" i="9"/>
  <c r="AC103" i="9"/>
  <c r="AC107" i="9"/>
  <c r="AB91" i="9"/>
  <c r="AB94" i="9"/>
  <c r="AB98" i="9"/>
  <c r="AB102" i="9"/>
  <c r="AB106" i="9"/>
  <c r="AA90" i="9"/>
  <c r="AA93" i="9"/>
  <c r="AA97" i="9"/>
  <c r="AA101" i="9"/>
  <c r="AA105" i="9"/>
  <c r="Z96" i="9"/>
  <c r="Z100" i="9"/>
  <c r="Z104" i="9"/>
  <c r="Z108" i="9"/>
  <c r="Y92" i="9"/>
  <c r="Y95" i="9"/>
  <c r="Y99" i="9"/>
  <c r="Y103" i="9"/>
  <c r="Y107" i="9"/>
  <c r="X91" i="9"/>
  <c r="X94" i="9"/>
  <c r="X98" i="9"/>
  <c r="X102" i="9"/>
  <c r="X106" i="9"/>
  <c r="W90" i="9"/>
  <c r="W93" i="9"/>
  <c r="W97" i="9"/>
  <c r="W101" i="9"/>
  <c r="W105" i="9"/>
  <c r="V96" i="9"/>
  <c r="V100" i="9"/>
  <c r="V104" i="9"/>
  <c r="V108" i="9"/>
  <c r="AC97" i="9"/>
  <c r="AB108" i="9"/>
  <c r="AA99" i="9"/>
  <c r="Z106" i="9"/>
  <c r="Y97" i="9"/>
  <c r="X101" i="9"/>
  <c r="W96" i="9"/>
  <c r="W104" i="9"/>
  <c r="V92" i="9"/>
  <c r="V98" i="9"/>
  <c r="V106" i="9"/>
  <c r="U92" i="9"/>
  <c r="U95" i="9"/>
  <c r="U99" i="9"/>
  <c r="U103" i="9"/>
  <c r="U107" i="9"/>
  <c r="T91" i="9"/>
  <c r="T94" i="9"/>
  <c r="T98" i="9"/>
  <c r="T102" i="9"/>
  <c r="T106" i="9"/>
  <c r="S90" i="9"/>
  <c r="S93" i="9"/>
  <c r="S97" i="9"/>
  <c r="S101" i="9"/>
  <c r="S105" i="9"/>
  <c r="R96" i="9"/>
  <c r="R100" i="9"/>
  <c r="R104" i="9"/>
  <c r="R108" i="9"/>
  <c r="AC90" i="9"/>
  <c r="AC101" i="9"/>
  <c r="AB96" i="9"/>
  <c r="AA92" i="9"/>
  <c r="AA103" i="9"/>
  <c r="Z94" i="9"/>
  <c r="Y90" i="9"/>
  <c r="Y101" i="9"/>
  <c r="X96" i="9"/>
  <c r="X104" i="9"/>
  <c r="W92" i="9"/>
  <c r="W99" i="9"/>
  <c r="W107" i="9"/>
  <c r="V99" i="9"/>
  <c r="V107" i="9"/>
  <c r="U96" i="9"/>
  <c r="U100" i="9"/>
  <c r="U104" i="9"/>
  <c r="U108" i="9"/>
  <c r="T92" i="9"/>
  <c r="T95" i="9"/>
  <c r="T99" i="9"/>
  <c r="T103" i="9"/>
  <c r="T107" i="9"/>
  <c r="S91" i="9"/>
  <c r="S94" i="9"/>
  <c r="S98" i="9"/>
  <c r="S102" i="9"/>
  <c r="S106" i="9"/>
  <c r="R90" i="9"/>
  <c r="R93" i="9"/>
  <c r="R97" i="9"/>
  <c r="R101" i="9"/>
  <c r="R105" i="9"/>
  <c r="AC105" i="9"/>
  <c r="AB100" i="9"/>
  <c r="AA107" i="9"/>
  <c r="Z98" i="9"/>
  <c r="Y105" i="9"/>
  <c r="X97" i="9"/>
  <c r="X105" i="9"/>
  <c r="W100" i="9"/>
  <c r="W108" i="9"/>
  <c r="V94" i="9"/>
  <c r="V102" i="9"/>
  <c r="U90" i="9"/>
  <c r="U93" i="9"/>
  <c r="U97" i="9"/>
  <c r="U101" i="9"/>
  <c r="U105" i="9"/>
  <c r="T96" i="9"/>
  <c r="T100" i="9"/>
  <c r="T104" i="9"/>
  <c r="T108" i="9"/>
  <c r="S92" i="9"/>
  <c r="S95" i="9"/>
  <c r="S99" i="9"/>
  <c r="S103" i="9"/>
  <c r="S107" i="9"/>
  <c r="R91" i="9"/>
  <c r="R94" i="9"/>
  <c r="R98" i="9"/>
  <c r="R102" i="9"/>
  <c r="R106" i="9"/>
  <c r="AC93" i="9"/>
  <c r="Z102" i="9"/>
  <c r="W95" i="9"/>
  <c r="V95" i="9"/>
  <c r="U94" i="9"/>
  <c r="T90" i="9"/>
  <c r="T101" i="9"/>
  <c r="S96" i="9"/>
  <c r="R92" i="9"/>
  <c r="R103" i="9"/>
  <c r="AA95" i="9"/>
  <c r="X100" i="9"/>
  <c r="W103" i="9"/>
  <c r="V103" i="9"/>
  <c r="U98" i="9"/>
  <c r="T105" i="9"/>
  <c r="S100" i="9"/>
  <c r="R107" i="9"/>
  <c r="Z91" i="9"/>
  <c r="Y93" i="9"/>
  <c r="X108" i="9"/>
  <c r="V91" i="9"/>
  <c r="U91" i="9"/>
  <c r="U102" i="9"/>
  <c r="T93" i="9"/>
  <c r="S104" i="9"/>
  <c r="R95" i="9"/>
  <c r="U106" i="9"/>
  <c r="S108" i="9"/>
  <c r="T97" i="9"/>
  <c r="R99" i="9"/>
  <c r="AB104" i="9"/>
  <c r="E54" i="6"/>
  <c r="H46" i="7" s="1"/>
  <c r="F54" i="6"/>
  <c r="H47" i="7" s="1"/>
  <c r="G54" i="6"/>
  <c r="H48" i="7" s="1"/>
  <c r="AA44" i="6"/>
  <c r="AA64" i="6" s="1"/>
  <c r="C48" i="7" s="1"/>
  <c r="T77" i="9"/>
  <c r="U77" i="9"/>
  <c r="W77" i="9"/>
  <c r="Z77" i="9"/>
  <c r="AC77" i="9"/>
  <c r="Y77" i="9"/>
  <c r="AA77" i="9"/>
  <c r="S77" i="9"/>
  <c r="Z44" i="6"/>
  <c r="Z64" i="6" s="1"/>
  <c r="C47" i="7" s="1"/>
  <c r="AB77" i="9"/>
  <c r="N56" i="9"/>
  <c r="N60" i="9"/>
  <c r="N53" i="9"/>
  <c r="N57" i="9"/>
  <c r="N61" i="9"/>
  <c r="N54" i="9"/>
  <c r="N58" i="9"/>
  <c r="N62" i="9"/>
  <c r="N55" i="9"/>
  <c r="N59" i="9"/>
  <c r="N52" i="9"/>
  <c r="X64" i="6"/>
  <c r="AC111" i="9" l="1"/>
  <c r="G63" i="9" s="1"/>
  <c r="T111" i="9"/>
  <c r="G54" i="9" s="1"/>
  <c r="U111" i="9"/>
  <c r="G55" i="9" s="1"/>
  <c r="AA111" i="9"/>
  <c r="G61" i="9" s="1"/>
  <c r="Z111" i="9"/>
  <c r="G60" i="9" s="1"/>
  <c r="W111" i="9"/>
  <c r="G57" i="9" s="1"/>
  <c r="X111" i="9"/>
  <c r="G58" i="9" s="1"/>
  <c r="X69" i="6"/>
  <c r="X71" i="6" s="1"/>
  <c r="W67" i="6"/>
  <c r="C50" i="7" s="1"/>
  <c r="C45" i="7"/>
  <c r="AB111" i="9"/>
  <c r="G113" i="9" s="1"/>
  <c r="Y111" i="9"/>
  <c r="G59" i="9" s="1"/>
  <c r="T113" i="9"/>
  <c r="I54" i="9" s="1"/>
  <c r="U113" i="9"/>
  <c r="I55" i="9" s="1"/>
  <c r="R113" i="9"/>
  <c r="I52" i="9" s="1"/>
  <c r="W113" i="9"/>
  <c r="I57" i="9" s="1"/>
  <c r="V113" i="9"/>
  <c r="I56" i="9" s="1"/>
  <c r="S113" i="9"/>
  <c r="I112" i="9" s="1"/>
  <c r="AB113" i="9"/>
  <c r="I113" i="9" s="1"/>
  <c r="V111" i="9"/>
  <c r="G56" i="9" s="1"/>
  <c r="AC113" i="9"/>
  <c r="I63" i="9" s="1"/>
  <c r="S111" i="9"/>
  <c r="G112" i="9" s="1"/>
  <c r="Y113" i="9"/>
  <c r="I59" i="9" s="1"/>
  <c r="AA113" i="9"/>
  <c r="I61" i="9" s="1"/>
  <c r="X113" i="9"/>
  <c r="I58" i="9" s="1"/>
  <c r="Z113" i="9"/>
  <c r="I60" i="9" s="1"/>
  <c r="R111" i="9"/>
  <c r="G52" i="9" s="1"/>
  <c r="C46" i="7"/>
  <c r="Y69" i="6"/>
  <c r="Y71" i="6" s="1"/>
  <c r="Y72" i="6" s="1"/>
  <c r="B56" i="9" l="1"/>
  <c r="D61" i="9"/>
  <c r="D56" i="9"/>
  <c r="B52" i="9"/>
  <c r="D59" i="9"/>
  <c r="D62" i="9"/>
  <c r="D57" i="9"/>
  <c r="B59" i="9"/>
  <c r="X75" i="6"/>
  <c r="Y75" i="6" s="1"/>
  <c r="C51" i="7" s="1"/>
  <c r="X72" i="6"/>
  <c r="X74" i="6" s="1"/>
  <c r="Y74" i="6" s="1"/>
  <c r="C52" i="7" s="1"/>
  <c r="B63" i="9"/>
  <c r="D54" i="9"/>
  <c r="B57" i="9"/>
  <c r="D60" i="9"/>
  <c r="D52" i="9"/>
  <c r="B62" i="9"/>
  <c r="B61" i="9"/>
  <c r="B60" i="9"/>
  <c r="D58" i="9"/>
  <c r="D63" i="9"/>
  <c r="B55" i="9"/>
  <c r="D55" i="9"/>
  <c r="B58" i="9"/>
  <c r="B54" i="9"/>
  <c r="R53" i="9" l="1"/>
  <c r="D11" i="10" s="1"/>
  <c r="R61" i="9"/>
  <c r="D19" i="10" s="1"/>
  <c r="M55" i="9"/>
  <c r="C13" i="10" s="1"/>
  <c r="T59" i="9"/>
  <c r="I17" i="10" s="1"/>
  <c r="T61" i="9"/>
  <c r="I19" i="10" s="1"/>
  <c r="T52" i="9"/>
  <c r="I10" i="10" s="1"/>
  <c r="R54" i="9"/>
  <c r="D12" i="10" s="1"/>
  <c r="M62" i="9"/>
  <c r="R55" i="9"/>
  <c r="D13" i="10" s="1"/>
  <c r="S53" i="9"/>
  <c r="G11" i="10" s="1"/>
  <c r="T53" i="9"/>
  <c r="I11" i="10" s="1"/>
  <c r="T54" i="9"/>
  <c r="I12" i="10" s="1"/>
  <c r="M61" i="9"/>
  <c r="C19" i="10" s="1"/>
  <c r="M56" i="9"/>
  <c r="C14" i="10" s="1"/>
  <c r="R59" i="9"/>
  <c r="D17" i="10" s="1"/>
  <c r="S59" i="9"/>
  <c r="G17" i="10" s="1"/>
  <c r="M54" i="9"/>
  <c r="C12" i="10" s="1"/>
  <c r="S61" i="9"/>
  <c r="G19" i="10" s="1"/>
  <c r="S60" i="9"/>
  <c r="G18" i="10" s="1"/>
  <c r="M58" i="9"/>
  <c r="C16" i="10" s="1"/>
  <c r="T60" i="9"/>
  <c r="I18" i="10" s="1"/>
  <c r="T58" i="9"/>
  <c r="I16" i="10" s="1"/>
  <c r="S57" i="9"/>
  <c r="G15" i="10" s="1"/>
  <c r="R58" i="9"/>
  <c r="D16" i="10" s="1"/>
  <c r="R60" i="9"/>
  <c r="D18" i="10" s="1"/>
  <c r="S54" i="9"/>
  <c r="G12" i="10" s="1"/>
  <c r="M60" i="9"/>
  <c r="C18" i="10" s="1"/>
  <c r="M53" i="9"/>
  <c r="C11" i="10" s="1"/>
  <c r="R57" i="9"/>
  <c r="D15" i="10" s="1"/>
  <c r="S58" i="9"/>
  <c r="G16" i="10" s="1"/>
  <c r="S52" i="9"/>
  <c r="G10" i="10" s="1"/>
  <c r="S56" i="9"/>
  <c r="G14" i="10" s="1"/>
  <c r="R56" i="9"/>
  <c r="D14" i="10" s="1"/>
  <c r="S55" i="9"/>
  <c r="G13" i="10" s="1"/>
  <c r="M59" i="9"/>
  <c r="C17" i="10" s="1"/>
  <c r="T56" i="9"/>
  <c r="I14" i="10" s="1"/>
  <c r="M57" i="9"/>
  <c r="C15" i="10" s="1"/>
  <c r="M52" i="9"/>
  <c r="C10" i="10" s="1"/>
  <c r="T57" i="9"/>
  <c r="I15" i="10" s="1"/>
  <c r="T55" i="9"/>
  <c r="I13" i="10" s="1"/>
  <c r="R52" i="9"/>
  <c r="D10" i="10" s="1"/>
  <c r="O53" i="9"/>
  <c r="O57" i="9"/>
  <c r="O61" i="9"/>
  <c r="O54" i="9"/>
  <c r="O58" i="9"/>
  <c r="O62" i="9"/>
  <c r="O55" i="9"/>
  <c r="O59" i="9"/>
  <c r="O52" i="9"/>
  <c r="O56" i="9"/>
  <c r="O60" i="9"/>
</calcChain>
</file>

<file path=xl/sharedStrings.xml><?xml version="1.0" encoding="utf-8"?>
<sst xmlns="http://schemas.openxmlformats.org/spreadsheetml/2006/main" count="767" uniqueCount="202">
  <si>
    <t>AMP Financial Wellness Research Tool 2022</t>
  </si>
  <si>
    <t>Please type in the approximate proportions of the following demographics wich make up the workforce of your employer plan client. Make sure proportions add to '100%'. The calculator will then populate an estimated prediction of the % of stressed employees in the their workforce, the potential hours in lost productivity due to financial stress and the potential $ cost to the bottomline for the business.</t>
  </si>
  <si>
    <t>The tool is meant to be representative of the research only based on the employer industry and demographics and not an actual assessment of the specific business being modelled.</t>
  </si>
  <si>
    <t>Gender</t>
  </si>
  <si>
    <t>Female</t>
  </si>
  <si>
    <t>Male</t>
  </si>
  <si>
    <t>Total</t>
  </si>
  <si>
    <t>Type of workers</t>
  </si>
  <si>
    <t>Full-time</t>
  </si>
  <si>
    <t>Part-time</t>
  </si>
  <si>
    <t>Age of workers</t>
  </si>
  <si>
    <t>18-34 years</t>
  </si>
  <si>
    <t>35-44 years</t>
  </si>
  <si>
    <t>45-54 years</t>
  </si>
  <si>
    <t>55-64 years</t>
  </si>
  <si>
    <t>65+ years</t>
  </si>
  <si>
    <t>Location - State</t>
  </si>
  <si>
    <t>NSW + ACT</t>
  </si>
  <si>
    <t>VIC</t>
  </si>
  <si>
    <t>QLD</t>
  </si>
  <si>
    <t>SA</t>
  </si>
  <si>
    <t>WA</t>
  </si>
  <si>
    <t>NT + TAS</t>
  </si>
  <si>
    <t>Location - Regional or Metro</t>
  </si>
  <si>
    <t>Metro</t>
  </si>
  <si>
    <t>Regional</t>
  </si>
  <si>
    <t>Income</t>
  </si>
  <si>
    <t>Less than $50k</t>
  </si>
  <si>
    <t>$50,000 - $74,999</t>
  </si>
  <si>
    <t>$75,000 - $99,999</t>
  </si>
  <si>
    <t>$100,000 - $149,999</t>
  </si>
  <si>
    <t>$150,000 +</t>
  </si>
  <si>
    <t>Select the industry</t>
  </si>
  <si>
    <t>Rental, Hiring and Real Estate Services</t>
  </si>
  <si>
    <t>Total number of employees</t>
  </si>
  <si>
    <t>Business
 Incidence</t>
  </si>
  <si>
    <t>National Benchmark</t>
  </si>
  <si>
    <t>Severely Financially Stressed Employees (%)</t>
  </si>
  <si>
    <t>Moderately Financially Stressed Employees (%)</t>
  </si>
  <si>
    <t>Mildly Financially Stressed Employees (%)</t>
  </si>
  <si>
    <t>Financially Secure Employees (%)</t>
  </si>
  <si>
    <t>Number of financially stressed employees</t>
  </si>
  <si>
    <t>Employees</t>
  </si>
  <si>
    <t>Lost Productivity due to Financial Stress ('000 hours)</t>
  </si>
  <si>
    <t>Hours</t>
  </si>
  <si>
    <t>Annual cost to business ($ Million)</t>
  </si>
  <si>
    <t>Suggested areas of focus to improve Financial Wellness</t>
  </si>
  <si>
    <t>Click here for the Financial Wellness focus areas which are more relevant for your employer client's workforce based on the research</t>
  </si>
  <si>
    <t>This calculator contains data from Research conducted into Financial Wellness during 2014. 2016. 2018.</t>
  </si>
  <si>
    <t>N=6602. Data has been post weighted to ABS</t>
  </si>
  <si>
    <t>Calculator created by The Behavioural Architects</t>
  </si>
  <si>
    <t>AMP Financial Wellness Calculator</t>
  </si>
  <si>
    <t>SPSS OUTPUTS - UPDATE</t>
  </si>
  <si>
    <t>UPDATE</t>
  </si>
  <si>
    <t>FinancialIndex</t>
  </si>
  <si>
    <t>Severe Financial Stress</t>
  </si>
  <si>
    <t>Moderate Financial Stress</t>
  </si>
  <si>
    <t>Mild Financial Stress</t>
  </si>
  <si>
    <t>Secure</t>
  </si>
  <si>
    <t xml:space="preserve">Driver Analysis Weighting </t>
  </si>
  <si>
    <t>Calculator Inputs</t>
  </si>
  <si>
    <t/>
  </si>
  <si>
    <t>Unweighted Count</t>
  </si>
  <si>
    <t>Row N %</t>
  </si>
  <si>
    <t xml:space="preserve">Severely Stressed </t>
  </si>
  <si>
    <t>Moderate</t>
  </si>
  <si>
    <t>Mild</t>
  </si>
  <si>
    <t>FullPartEmployment</t>
  </si>
  <si>
    <t>Part-Time / Casual</t>
  </si>
  <si>
    <t>Age</t>
  </si>
  <si>
    <t>18-29</t>
  </si>
  <si>
    <t>Full - Time Part-time</t>
  </si>
  <si>
    <t>30-44</t>
  </si>
  <si>
    <t>45-54</t>
  </si>
  <si>
    <t>55-64</t>
  </si>
  <si>
    <t>65+</t>
  </si>
  <si>
    <t>State</t>
  </si>
  <si>
    <t>NSW</t>
  </si>
  <si>
    <t>WSA</t>
  </si>
  <si>
    <t>NT &amp; TAS</t>
  </si>
  <si>
    <t>MetroRegional</t>
  </si>
  <si>
    <t>$25,000 - $49,999</t>
  </si>
  <si>
    <t>$150,000+</t>
  </si>
  <si>
    <t>industry</t>
  </si>
  <si>
    <t>Agriculture, Forestry and Fishing</t>
  </si>
  <si>
    <t>Mining</t>
  </si>
  <si>
    <t>Manufacturing</t>
  </si>
  <si>
    <t>Metro Regional</t>
  </si>
  <si>
    <t>Electricity, Gas, Water and Waste Services</t>
  </si>
  <si>
    <t>Construction</t>
  </si>
  <si>
    <t>Select your industry</t>
  </si>
  <si>
    <t>Wholesale Trade</t>
  </si>
  <si>
    <t>Retail Trade</t>
  </si>
  <si>
    <t>Accommodation and Food Services</t>
  </si>
  <si>
    <t>Transport, Postal and Warehousing</t>
  </si>
  <si>
    <t>Information Media and Telecommunications</t>
  </si>
  <si>
    <t>Financial and Insurance Services</t>
  </si>
  <si>
    <t>Professional, Scientific and Technical Services</t>
  </si>
  <si>
    <t>Administrative and Support Services</t>
  </si>
  <si>
    <t>Public Administration and Safety</t>
  </si>
  <si>
    <t>Education and Training</t>
  </si>
  <si>
    <t>Industy</t>
  </si>
  <si>
    <t>Health Care and Social Assistance</t>
  </si>
  <si>
    <t>Arts and Recreation Services</t>
  </si>
  <si>
    <t>Other (please specify)</t>
  </si>
  <si>
    <t>total</t>
  </si>
  <si>
    <t>Driver Analysis (From Q)</t>
  </si>
  <si>
    <t xml:space="preserve">Other </t>
  </si>
  <si>
    <t>Indusrty</t>
  </si>
  <si>
    <t>Industry %</t>
  </si>
  <si>
    <t>Mean</t>
  </si>
  <si>
    <t>EP18 - During the past seven days, how many hours did you miss from work because of financial stress?</t>
  </si>
  <si>
    <t xml:space="preserve">Weighted Results </t>
  </si>
  <si>
    <t>Employee Number</t>
  </si>
  <si>
    <t xml:space="preserve"># of employees </t>
  </si>
  <si>
    <t>hourslost (% of total week distracted by finances * working hours</t>
  </si>
  <si>
    <t>‎19.02</t>
  </si>
  <si>
    <t>Severe Stress</t>
  </si>
  <si>
    <t>Moderate Stress</t>
  </si>
  <si>
    <t>Employee #</t>
  </si>
  <si>
    <t>Sick / Presenteeism (Hours</t>
  </si>
  <si>
    <t>Work days (minus weekends / Annual leave / public hols)</t>
  </si>
  <si>
    <t>Per day</t>
  </si>
  <si>
    <t>Hours Lost per Year</t>
  </si>
  <si>
    <t>Per Year</t>
  </si>
  <si>
    <t>$ lost per year</t>
  </si>
  <si>
    <t>Total Lost $</t>
  </si>
  <si>
    <t>Total Hours lost</t>
  </si>
  <si>
    <t>Total Working Hours per Year</t>
  </si>
  <si>
    <t>ABS Av. Wage 2020</t>
  </si>
  <si>
    <t>Key Suggested Focus Areas for Improving Financial Wellness 2022</t>
  </si>
  <si>
    <t>The research highlights the 5 financial topics below are the topics with the lowest level of confidence amongst employees based on the workforce data that’s been provided on the "Financial Wellness Tool Inputs" tab.
These topics are NOT advice and do not take into account the businesses specific circumstances and in no way a represent a definitive list of appropriate interventions. The topics suggested are based on the incidence of financial wellness from the research.</t>
  </si>
  <si>
    <t xml:space="preserve">Business (% of employees who have a high level of confidence) </t>
  </si>
  <si>
    <t>Industry Benchmark</t>
  </si>
  <si>
    <t>Top 10 Focus Areas</t>
  </si>
  <si>
    <t>Order of Priority</t>
  </si>
  <si>
    <t>$15,000 - $24,999</t>
  </si>
  <si>
    <t>Group flatting together</t>
  </si>
  <si>
    <t>Single</t>
  </si>
  <si>
    <t>Couple family with children (oldest child under 15 years)</t>
  </si>
  <si>
    <t>Couple family with children (oldest child over 15 years)</t>
  </si>
  <si>
    <t>Couple family with non-dependent children</t>
  </si>
  <si>
    <t>$150,000 - $249,999</t>
  </si>
  <si>
    <t>Couple family without children</t>
  </si>
  <si>
    <t>$250,000 - $500,000</t>
  </si>
  <si>
    <t>One parent family with children (oldest child under 15 years)</t>
  </si>
  <si>
    <t>More than $500,000</t>
  </si>
  <si>
    <t>One parent family with children (oldest child over 15 years)</t>
  </si>
  <si>
    <t>One parent family with non-dependent children</t>
  </si>
  <si>
    <t>Other</t>
  </si>
  <si>
    <t>FW6_1_slice - How confident do you feel about the following financial topics? - Saving for retirement</t>
  </si>
  <si>
    <t>FW6_2_slice - How confident do you feel about the following financial topics? - Centerlink benefits after you retire</t>
  </si>
  <si>
    <t>FW6_3_slice - How confident do you feel about the following financial topics? - Superannuation</t>
  </si>
  <si>
    <t>FW6_4_slice - How confident do you feel about the following financial topics? - Banking accounts</t>
  </si>
  <si>
    <t>FW6_5_slice - How confident do you feel about the following financial topics? - Managing budgets and savings</t>
  </si>
  <si>
    <t>FW6_6_slice - How confident do you feel about the following financial topics? - Borrowing Money</t>
  </si>
  <si>
    <t>FW6_7_slice - How confident do you feel about the following financial topics? - Your Will</t>
  </si>
  <si>
    <t>FW6_8_slice - How confident do you feel about the following financial topics? - Credit cards and their fees</t>
  </si>
  <si>
    <t>FW6_9_slice - How confident do you feel about the following financial topics? - Mortgages</t>
  </si>
  <si>
    <t>FW6_10_slice - How confident do you feel about the following financial topics? - Debt management</t>
  </si>
  <si>
    <t>FW6_12_slice - How confident do you feel about the following financial topics? - Saving for a child's education</t>
  </si>
  <si>
    <t>FW6_17_slice - How confident do you feel about the following financial topics? - Personal Insurance e.g. income protection, life insurance, Total &amp; Permanent Disablement (TPD)</t>
  </si>
  <si>
    <t>0 - No Confidence</t>
  </si>
  <si>
    <t>10 - Highly Confident</t>
  </si>
  <si>
    <t>Confidence</t>
  </si>
  <si>
    <t xml:space="preserve">Business </t>
  </si>
  <si>
    <t>National</t>
  </si>
  <si>
    <t>Industry</t>
  </si>
  <si>
    <t>Saving for retirement</t>
  </si>
  <si>
    <t>Superannuation</t>
  </si>
  <si>
    <t>Banking accounts</t>
  </si>
  <si>
    <t>Managing budgets and savings</t>
  </si>
  <si>
    <t>Borrowing Money</t>
  </si>
  <si>
    <t>Wills</t>
  </si>
  <si>
    <t>Credit cards and their fees</t>
  </si>
  <si>
    <t>Mortgages</t>
  </si>
  <si>
    <t>Debt management</t>
  </si>
  <si>
    <t>Personal Insurance e.g. income protection, life insurance, Total &amp; Permanent Disablement (TPD)</t>
  </si>
  <si>
    <t>Centerlink benefits after you retire</t>
  </si>
  <si>
    <t>Your Will</t>
  </si>
  <si>
    <t>Saving for a child's education</t>
  </si>
  <si>
    <t>Count</t>
  </si>
  <si>
    <t>Business</t>
  </si>
  <si>
    <t>Welcome to the AMP Financial Wellness Calculator for employees</t>
  </si>
  <si>
    <t>Please select your answers to the following questions using the drop down menu and then click the "calculate" button at the bottom</t>
  </si>
  <si>
    <t>What is your gender:</t>
  </si>
  <si>
    <t>How old are you?</t>
  </si>
  <si>
    <t>25-29</t>
  </si>
  <si>
    <t>Where do you live?</t>
  </si>
  <si>
    <t>Rest of South Australia</t>
  </si>
  <si>
    <t>Do you work full time or part time?</t>
  </si>
  <si>
    <t>Which industry do you work in?</t>
  </si>
  <si>
    <t xml:space="preserve">Which of these categories best describes your annual personal income before tax? </t>
  </si>
  <si>
    <t xml:space="preserve">Which of the following best describes your household structure? </t>
  </si>
  <si>
    <t>Financial Wellness Score</t>
  </si>
  <si>
    <t>Score Compared to Other Australians</t>
  </si>
  <si>
    <t>Low</t>
  </si>
  <si>
    <t>Click here to improve your Financial Wellness score</t>
  </si>
  <si>
    <t>How do I reach Financial Security?</t>
  </si>
  <si>
    <t>Click here for Financial Wellness interventions relevant to your workforce</t>
  </si>
  <si>
    <t>How can I help my employees?</t>
  </si>
  <si>
    <t xml:space="preserve">Welcome to the AMP Financial Wellness Research Tool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</si>
</sst>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_-* #,##0_-;\-* #,##0_-;_-* &quot;-&quot;?_-;_-@_-"/>
    <numFmt numFmtId="165" formatCode="###0"/>
    <numFmt numFmtId="166" formatCode="###0.0%"/>
    <numFmt numFmtId="167" formatCode="0.0%"/>
    <numFmt numFmtId="168" formatCode="0.000%"/>
    <numFmt numFmtId="169" formatCode="_-* #,##0_-;\-* #,##0_-;_-* &quot;-&quot;??_-;_-@_-"/>
    <numFmt numFmtId="170" formatCode="###0.00"/>
    <numFmt numFmtId="171" formatCode="0.0"/>
    <numFmt numFmtId="172" formatCode="0.0000000000000"/>
    <numFmt numFmtId="173" formatCode="0.00000000000000"/>
    <numFmt numFmtId="174" formatCode="&quot;$&quot;#,##0.00"/>
  </numFmts>
  <fonts count="32" x14ac:knownFonts="1">
    <font>
      <sz val="11"/>
      <color theme="1"/>
      <name val="Calibri"/>
      <family val="2"/>
      <scheme val="minor"/>
    </font>
    <font>
      <sz val="8"/>
      <name val="Arial"/>
      <family val="2"/>
    </font>
    <font>
      <sz val="26"/>
      <color theme="1"/>
      <name val="Times New Roman"/>
      <family val="1"/>
    </font>
    <font>
      <i/>
      <sz val="11"/>
      <color theme="1"/>
      <name val="Calibri"/>
      <family val="2"/>
      <scheme val="minor"/>
    </font>
    <font>
      <b/>
      <sz val="11"/>
      <color rgb="FF000000"/>
      <name val="Calibri"/>
      <family val="2"/>
    </font>
    <font>
      <sz val="11"/>
      <color rgb="FF000000"/>
      <name val="Calibri"/>
      <family val="2"/>
    </font>
    <font>
      <i/>
      <sz val="11"/>
      <color rgb="FF000000"/>
      <name val="Calibri"/>
      <family val="2"/>
    </font>
    <font>
      <sz val="10"/>
      <color theme="1"/>
      <name val="Calibri"/>
      <family val="2"/>
    </font>
    <font>
      <b/>
      <sz val="11"/>
      <color theme="1"/>
      <name val="Calibri"/>
      <family val="2"/>
      <scheme val="minor"/>
    </font>
    <font>
      <sz val="11"/>
      <color theme="1"/>
      <name val="Calibri"/>
      <family val="2"/>
      <scheme val="minor"/>
    </font>
    <font>
      <b/>
      <sz val="14"/>
      <color rgb="FF000000"/>
      <name val="Calibri"/>
      <family val="2"/>
    </font>
    <font>
      <sz val="14"/>
      <color theme="0"/>
      <name val="Calibri"/>
      <family val="2"/>
      <scheme val="minor"/>
    </font>
    <font>
      <sz val="10"/>
      <name val="Arial"/>
      <family val="2"/>
    </font>
    <font>
      <sz val="9"/>
      <color indexed="60"/>
      <name val="Arial"/>
      <family val="2"/>
    </font>
    <font>
      <sz val="9"/>
      <color indexed="8"/>
      <name val="Arial"/>
      <family val="2"/>
    </font>
    <font>
      <b/>
      <i/>
      <sz val="11"/>
      <color rgb="FF000000"/>
      <name val="Calibri"/>
      <family val="2"/>
    </font>
    <font>
      <b/>
      <sz val="11"/>
      <color theme="4"/>
      <name val="Calibri"/>
      <family val="2"/>
      <scheme val="minor"/>
    </font>
    <font>
      <b/>
      <sz val="12"/>
      <color theme="0"/>
      <name val="Calibri"/>
      <family val="2"/>
      <scheme val="minor"/>
    </font>
    <font>
      <sz val="12"/>
      <color theme="0"/>
      <name val="Calibri"/>
      <family val="2"/>
      <scheme val="minor"/>
    </font>
    <font>
      <sz val="11"/>
      <color theme="0"/>
      <name val="Calibri"/>
      <family val="2"/>
      <scheme val="minor"/>
    </font>
    <font>
      <u/>
      <sz val="11"/>
      <color theme="10"/>
      <name val="Calibri"/>
      <family val="2"/>
      <scheme val="minor"/>
    </font>
    <font>
      <u/>
      <sz val="11"/>
      <color theme="0"/>
      <name val="Calibri"/>
      <family val="2"/>
      <scheme val="minor"/>
    </font>
    <font>
      <b/>
      <sz val="11"/>
      <color theme="0"/>
      <name val="Calibri"/>
      <family val="2"/>
    </font>
    <font>
      <sz val="10"/>
      <color theme="1"/>
      <name val="Calibri"/>
      <family val="2"/>
      <scheme val="minor"/>
    </font>
    <font>
      <b/>
      <sz val="10"/>
      <color theme="4"/>
      <name val="Calibri"/>
      <family val="2"/>
      <scheme val="minor"/>
    </font>
    <font>
      <sz val="26"/>
      <color theme="1"/>
      <name val="Calibri"/>
      <family val="2"/>
    </font>
    <font>
      <sz val="16"/>
      <color theme="1"/>
      <name val="Calibri"/>
      <family val="2"/>
    </font>
    <font>
      <sz val="10"/>
      <name val="Arial"/>
      <family val="2"/>
    </font>
    <font>
      <b/>
      <i/>
      <sz val="11"/>
      <color theme="0"/>
      <name val="Calibri"/>
      <family val="2"/>
    </font>
    <font>
      <i/>
      <sz val="11"/>
      <color theme="0"/>
      <name val="Calibri"/>
      <family val="2"/>
    </font>
    <font>
      <sz val="10"/>
      <color rgb="FF333333"/>
      <name val="Arial"/>
      <family val="2"/>
    </font>
    <font>
      <i/>
      <sz val="11"/>
      <color rgb="FFFFFFFF"/>
      <name val="Calibri"/>
      <family val="2"/>
    </font>
  </fonts>
  <fills count="1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9ADA"/>
        <bgColor indexed="64"/>
      </patternFill>
    </fill>
    <fill>
      <patternFill patternType="solid">
        <fgColor rgb="FF00235D"/>
        <bgColor indexed="64"/>
      </patternFill>
    </fill>
    <fill>
      <patternFill patternType="solid">
        <fgColor theme="4" tint="0.79998168889431442"/>
        <bgColor indexed="64"/>
      </patternFill>
    </fill>
    <fill>
      <patternFill patternType="solid">
        <fgColor indexed="3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rgb="FFFFFFFF"/>
        <bgColor indexed="64"/>
      </patternFill>
    </fill>
  </fills>
  <borders count="6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00"/>
      </left>
      <right style="medium">
        <color rgb="FFC0C0C0"/>
      </right>
      <top/>
      <bottom style="medium">
        <color rgb="FFC0C0C0"/>
      </bottom>
      <diagonal/>
    </border>
    <border>
      <left style="medium">
        <color rgb="FF000000"/>
      </left>
      <right style="medium">
        <color rgb="FFC0C0C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1"/>
      </bottom>
      <diagonal/>
    </border>
    <border>
      <left/>
      <right/>
      <top style="thin">
        <color indexed="61"/>
      </top>
      <bottom style="thin">
        <color indexed="63"/>
      </bottom>
      <diagonal/>
    </border>
    <border>
      <left/>
      <right/>
      <top style="thin">
        <color indexed="63"/>
      </top>
      <bottom style="thin">
        <color indexed="63"/>
      </bottom>
      <diagonal/>
    </border>
    <border>
      <left/>
      <right/>
      <top style="thin">
        <color indexed="63"/>
      </top>
      <bottom style="thin">
        <color indexed="61"/>
      </bottom>
      <diagonal/>
    </border>
    <border>
      <left/>
      <right style="thin">
        <color indexed="62"/>
      </right>
      <top/>
      <bottom/>
      <diagonal/>
    </border>
    <border>
      <left style="thin">
        <color indexed="62"/>
      </left>
      <right style="thin">
        <color indexed="62"/>
      </right>
      <top/>
      <bottom/>
      <diagonal/>
    </border>
    <border>
      <left style="thin">
        <color indexed="62"/>
      </left>
      <right/>
      <top/>
      <bottom/>
      <diagonal/>
    </border>
    <border>
      <left/>
      <right style="thin">
        <color indexed="62"/>
      </right>
      <top/>
      <bottom style="thin">
        <color indexed="61"/>
      </bottom>
      <diagonal/>
    </border>
    <border>
      <left style="thin">
        <color indexed="62"/>
      </left>
      <right style="thin">
        <color indexed="62"/>
      </right>
      <top/>
      <bottom style="thin">
        <color indexed="61"/>
      </bottom>
      <diagonal/>
    </border>
    <border>
      <left style="thin">
        <color indexed="62"/>
      </left>
      <right/>
      <top/>
      <bottom style="thin">
        <color indexed="61"/>
      </bottom>
      <diagonal/>
    </border>
    <border>
      <left/>
      <right style="thin">
        <color indexed="62"/>
      </right>
      <top style="thin">
        <color indexed="61"/>
      </top>
      <bottom style="thin">
        <color indexed="63"/>
      </bottom>
      <diagonal/>
    </border>
    <border>
      <left style="thin">
        <color indexed="62"/>
      </left>
      <right style="thin">
        <color indexed="62"/>
      </right>
      <top style="thin">
        <color indexed="61"/>
      </top>
      <bottom style="thin">
        <color indexed="63"/>
      </bottom>
      <diagonal/>
    </border>
    <border>
      <left style="thin">
        <color indexed="62"/>
      </left>
      <right/>
      <top style="thin">
        <color indexed="61"/>
      </top>
      <bottom style="thin">
        <color indexed="63"/>
      </bottom>
      <diagonal/>
    </border>
    <border>
      <left/>
      <right style="thin">
        <color indexed="62"/>
      </right>
      <top style="thin">
        <color indexed="63"/>
      </top>
      <bottom style="thin">
        <color indexed="63"/>
      </bottom>
      <diagonal/>
    </border>
    <border>
      <left style="thin">
        <color indexed="62"/>
      </left>
      <right style="thin">
        <color indexed="62"/>
      </right>
      <top style="thin">
        <color indexed="63"/>
      </top>
      <bottom style="thin">
        <color indexed="63"/>
      </bottom>
      <diagonal/>
    </border>
    <border>
      <left style="thin">
        <color indexed="62"/>
      </left>
      <right/>
      <top style="thin">
        <color indexed="63"/>
      </top>
      <bottom style="thin">
        <color indexed="63"/>
      </bottom>
      <diagonal/>
    </border>
    <border>
      <left/>
      <right style="thin">
        <color indexed="62"/>
      </right>
      <top style="thin">
        <color indexed="63"/>
      </top>
      <bottom style="thin">
        <color indexed="61"/>
      </bottom>
      <diagonal/>
    </border>
    <border>
      <left style="thin">
        <color indexed="62"/>
      </left>
      <right style="thin">
        <color indexed="62"/>
      </right>
      <top style="thin">
        <color indexed="63"/>
      </top>
      <bottom style="thin">
        <color indexed="61"/>
      </bottom>
      <diagonal/>
    </border>
    <border>
      <left style="thin">
        <color indexed="62"/>
      </left>
      <right/>
      <top style="thin">
        <color indexed="63"/>
      </top>
      <bottom style="thin">
        <color indexed="6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2"/>
      </right>
      <top style="thin">
        <color indexed="61"/>
      </top>
      <bottom style="thin">
        <color indexed="61"/>
      </bottom>
      <diagonal/>
    </border>
    <border>
      <left style="thin">
        <color indexed="62"/>
      </left>
      <right style="thin">
        <color indexed="62"/>
      </right>
      <top style="thin">
        <color indexed="61"/>
      </top>
      <bottom style="thin">
        <color indexed="6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2"/>
      </right>
      <top style="medium">
        <color indexed="64"/>
      </top>
      <bottom/>
      <diagonal/>
    </border>
    <border>
      <left style="thin">
        <color indexed="62"/>
      </left>
      <right style="thin">
        <color indexed="62"/>
      </right>
      <top style="medium">
        <color indexed="64"/>
      </top>
      <bottom/>
      <diagonal/>
    </border>
    <border>
      <left style="medium">
        <color indexed="64"/>
      </left>
      <right/>
      <top/>
      <bottom style="thin">
        <color indexed="61"/>
      </bottom>
      <diagonal/>
    </border>
    <border>
      <left style="thin">
        <color indexed="62"/>
      </left>
      <right style="medium">
        <color indexed="64"/>
      </right>
      <top/>
      <bottom/>
      <diagonal/>
    </border>
    <border>
      <left style="thin">
        <color indexed="62"/>
      </left>
      <right style="medium">
        <color indexed="64"/>
      </right>
      <top/>
      <bottom style="thin">
        <color indexed="61"/>
      </bottom>
      <diagonal/>
    </border>
    <border>
      <left style="thin">
        <color indexed="62"/>
      </left>
      <right style="medium">
        <color indexed="64"/>
      </right>
      <top style="thin">
        <color indexed="61"/>
      </top>
      <bottom style="thin">
        <color indexed="61"/>
      </bottom>
      <diagonal/>
    </border>
    <border>
      <left style="thin">
        <color indexed="62"/>
      </left>
      <right style="medium">
        <color indexed="64"/>
      </right>
      <top style="medium">
        <color indexed="64"/>
      </top>
      <bottom/>
      <diagonal/>
    </border>
    <border>
      <left style="medium">
        <color indexed="64"/>
      </left>
      <right/>
      <top style="thin">
        <color indexed="61"/>
      </top>
      <bottom style="medium">
        <color indexed="64"/>
      </bottom>
      <diagonal/>
    </border>
    <border>
      <left/>
      <right style="thin">
        <color indexed="62"/>
      </right>
      <top style="thin">
        <color indexed="61"/>
      </top>
      <bottom style="medium">
        <color indexed="64"/>
      </bottom>
      <diagonal/>
    </border>
    <border>
      <left style="thin">
        <color indexed="62"/>
      </left>
      <right style="thin">
        <color indexed="62"/>
      </right>
      <top style="thin">
        <color indexed="61"/>
      </top>
      <bottom style="medium">
        <color indexed="64"/>
      </bottom>
      <diagonal/>
    </border>
    <border>
      <left style="thin">
        <color indexed="62"/>
      </left>
      <right style="medium">
        <color indexed="64"/>
      </right>
      <top style="thin">
        <color indexed="61"/>
      </top>
      <bottom style="medium">
        <color indexed="64"/>
      </bottom>
      <diagonal/>
    </border>
    <border>
      <left style="medium">
        <color indexed="64"/>
      </left>
      <right/>
      <top style="medium">
        <color indexed="64"/>
      </top>
      <bottom style="thin">
        <color indexed="61"/>
      </bottom>
      <diagonal/>
    </border>
    <border>
      <left/>
      <right style="thin">
        <color indexed="62"/>
      </right>
      <top style="medium">
        <color indexed="64"/>
      </top>
      <bottom style="thin">
        <color indexed="61"/>
      </bottom>
      <diagonal/>
    </border>
    <border>
      <left style="thin">
        <color indexed="62"/>
      </left>
      <right style="thin">
        <color indexed="62"/>
      </right>
      <top style="medium">
        <color indexed="64"/>
      </top>
      <bottom style="thin">
        <color indexed="61"/>
      </bottom>
      <diagonal/>
    </border>
    <border>
      <left style="thin">
        <color indexed="62"/>
      </left>
      <right style="medium">
        <color indexed="64"/>
      </right>
      <top style="medium">
        <color indexed="64"/>
      </top>
      <bottom style="thin">
        <color indexed="6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rgb="FFDDDDDD"/>
      </top>
      <bottom/>
      <diagonal/>
    </border>
  </borders>
  <cellStyleXfs count="9">
    <xf numFmtId="0" fontId="0" fillId="0" borderId="0"/>
    <xf numFmtId="43" fontId="9" fillId="0" borderId="0" applyFont="0" applyFill="0" applyBorder="0" applyAlignment="0" applyProtection="0"/>
    <xf numFmtId="44" fontId="9" fillId="0" borderId="0" applyFont="0" applyFill="0" applyBorder="0" applyAlignment="0" applyProtection="0"/>
    <xf numFmtId="0" fontId="12" fillId="0" borderId="0"/>
    <xf numFmtId="9" fontId="9" fillId="0" borderId="0" applyFont="0" applyFill="0" applyBorder="0" applyAlignment="0" applyProtection="0"/>
    <xf numFmtId="0" fontId="12" fillId="0" borderId="0"/>
    <xf numFmtId="0" fontId="12" fillId="0" borderId="0"/>
    <xf numFmtId="0" fontId="20" fillId="0" borderId="0" applyNumberFormat="0" applyFill="0" applyBorder="0" applyAlignment="0" applyProtection="0"/>
    <xf numFmtId="0" fontId="27" fillId="0" borderId="0"/>
  </cellStyleXfs>
  <cellXfs count="248">
    <xf numFmtId="0" fontId="0" fillId="0" borderId="0" xfId="0"/>
    <xf numFmtId="0" fontId="1" fillId="0" borderId="0" xfId="0" applyFont="1" applyAlignment="1">
      <alignment horizontal="left" vertical="center" indent="2" readingOrder="1"/>
    </xf>
    <xf numFmtId="0" fontId="0" fillId="2" borderId="3" xfId="0" applyFill="1" applyBorder="1"/>
    <xf numFmtId="0" fontId="2" fillId="2" borderId="2" xfId="0" applyFont="1" applyFill="1" applyBorder="1" applyAlignment="1">
      <alignment horizontal="left" vertical="center"/>
    </xf>
    <xf numFmtId="0" fontId="4" fillId="4" borderId="0" xfId="0" applyFont="1" applyFill="1" applyAlignment="1">
      <alignment horizontal="left" vertical="center" wrapText="1" readingOrder="1"/>
    </xf>
    <xf numFmtId="0" fontId="6" fillId="4" borderId="0" xfId="0" applyFont="1" applyFill="1" applyAlignment="1">
      <alignment horizontal="left" vertical="center" wrapText="1" readingOrder="1"/>
    </xf>
    <xf numFmtId="0" fontId="4" fillId="3" borderId="0" xfId="0" applyFont="1" applyFill="1" applyAlignment="1">
      <alignment horizontal="left" vertical="center" wrapText="1" readingOrder="1"/>
    </xf>
    <xf numFmtId="0" fontId="0" fillId="3" borderId="0" xfId="0" applyFill="1" applyAlignment="1">
      <alignment horizontal="right"/>
    </xf>
    <xf numFmtId="0" fontId="0" fillId="3" borderId="0" xfId="0" applyFill="1"/>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0" fillId="0" borderId="0" xfId="0" applyAlignment="1">
      <alignment wrapText="1"/>
    </xf>
    <xf numFmtId="0" fontId="7" fillId="0" borderId="7"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3" fillId="3" borderId="0" xfId="0" applyFont="1" applyFill="1" applyAlignment="1">
      <alignment horizontal="right"/>
    </xf>
    <xf numFmtId="9" fontId="3" fillId="2" borderId="4" xfId="0" applyNumberFormat="1" applyFont="1" applyFill="1" applyBorder="1"/>
    <xf numFmtId="0" fontId="8" fillId="3" borderId="0" xfId="0" applyFont="1" applyFill="1" applyAlignment="1">
      <alignment horizontal="right"/>
    </xf>
    <xf numFmtId="0" fontId="4" fillId="3" borderId="0" xfId="0" applyFont="1" applyFill="1" applyAlignment="1">
      <alignment horizontal="right" vertical="center" wrapText="1" readingOrder="1"/>
    </xf>
    <xf numFmtId="0" fontId="6" fillId="3" borderId="0" xfId="0" applyFont="1" applyFill="1" applyAlignment="1">
      <alignment horizontal="right" vertical="center" wrapText="1" readingOrder="1"/>
    </xf>
    <xf numFmtId="0" fontId="13" fillId="7" borderId="11" xfId="3" applyFont="1" applyFill="1" applyBorder="1" applyAlignment="1">
      <alignment horizontal="left" vertical="top" wrapText="1"/>
    </xf>
    <xf numFmtId="0" fontId="13" fillId="7" borderId="12" xfId="3" applyFont="1" applyFill="1" applyBorder="1" applyAlignment="1">
      <alignment horizontal="left" vertical="top" wrapText="1"/>
    </xf>
    <xf numFmtId="166" fontId="0" fillId="3" borderId="0" xfId="0" applyNumberFormat="1" applyFill="1"/>
    <xf numFmtId="0" fontId="2" fillId="2" borderId="0" xfId="0" applyFont="1" applyFill="1" applyAlignment="1">
      <alignment horizontal="center" vertical="center"/>
    </xf>
    <xf numFmtId="166" fontId="0" fillId="0" borderId="0" xfId="0" applyNumberFormat="1"/>
    <xf numFmtId="9" fontId="0" fillId="0" borderId="0" xfId="4" applyFont="1"/>
    <xf numFmtId="0" fontId="0" fillId="8" borderId="0" xfId="0" applyFill="1"/>
    <xf numFmtId="0" fontId="4" fillId="8" borderId="0" xfId="0" applyFont="1" applyFill="1" applyAlignment="1">
      <alignment horizontal="left" vertical="center" wrapText="1" readingOrder="1"/>
    </xf>
    <xf numFmtId="0" fontId="6" fillId="8" borderId="0" xfId="0" applyFont="1" applyFill="1" applyAlignment="1">
      <alignment horizontal="left" vertical="center" wrapText="1" readingOrder="1"/>
    </xf>
    <xf numFmtId="0" fontId="15" fillId="8" borderId="0" xfId="0" applyFont="1" applyFill="1" applyAlignment="1">
      <alignment horizontal="left" vertical="center" wrapText="1" readingOrder="1"/>
    </xf>
    <xf numFmtId="0" fontId="0" fillId="9" borderId="0" xfId="0" applyFill="1"/>
    <xf numFmtId="0" fontId="4" fillId="9" borderId="0" xfId="0" applyFont="1" applyFill="1" applyAlignment="1">
      <alignment horizontal="left" vertical="center" wrapText="1" readingOrder="1"/>
    </xf>
    <xf numFmtId="0" fontId="3" fillId="9" borderId="0" xfId="0" applyFont="1" applyFill="1" applyAlignment="1">
      <alignment horizontal="right"/>
    </xf>
    <xf numFmtId="166" fontId="0" fillId="9" borderId="0" xfId="0" applyNumberFormat="1" applyFill="1"/>
    <xf numFmtId="0" fontId="0" fillId="9" borderId="0" xfId="0" applyFill="1" applyAlignment="1">
      <alignment horizontal="right"/>
    </xf>
    <xf numFmtId="0" fontId="8" fillId="9" borderId="0" xfId="0" applyFont="1" applyFill="1" applyAlignment="1">
      <alignment horizontal="right"/>
    </xf>
    <xf numFmtId="0" fontId="13" fillId="9" borderId="11" xfId="3" applyFont="1" applyFill="1" applyBorder="1" applyAlignment="1">
      <alignment horizontal="left" vertical="top" wrapText="1"/>
    </xf>
    <xf numFmtId="9" fontId="0" fillId="9" borderId="0" xfId="4" applyFont="1" applyFill="1"/>
    <xf numFmtId="0" fontId="13" fillId="9" borderId="12" xfId="3" applyFont="1" applyFill="1" applyBorder="1" applyAlignment="1">
      <alignment horizontal="left" vertical="top" wrapText="1"/>
    </xf>
    <xf numFmtId="1" fontId="0" fillId="0" borderId="0" xfId="0" applyNumberFormat="1"/>
    <xf numFmtId="9" fontId="0" fillId="0" borderId="0" xfId="0" applyNumberFormat="1"/>
    <xf numFmtId="0" fontId="4" fillId="0" borderId="0" xfId="0" applyFont="1" applyAlignment="1">
      <alignment horizontal="left" vertical="center" wrapText="1" readingOrder="1"/>
    </xf>
    <xf numFmtId="10" fontId="0" fillId="0" borderId="0" xfId="0" applyNumberFormat="1"/>
    <xf numFmtId="167" fontId="0" fillId="0" borderId="0" xfId="4" applyNumberFormat="1" applyFont="1"/>
    <xf numFmtId="0" fontId="4" fillId="2" borderId="0" xfId="0" applyFont="1" applyFill="1" applyAlignment="1">
      <alignment horizontal="left" vertical="center" wrapText="1" readingOrder="1"/>
    </xf>
    <xf numFmtId="0" fontId="6" fillId="2" borderId="0" xfId="0" applyFont="1" applyFill="1" applyAlignment="1">
      <alignment horizontal="right" vertical="center" wrapText="1" readingOrder="1"/>
    </xf>
    <xf numFmtId="0" fontId="0" fillId="2" borderId="0" xfId="0" applyFill="1"/>
    <xf numFmtId="0" fontId="4" fillId="4" borderId="33" xfId="0" applyFont="1" applyFill="1" applyBorder="1" applyAlignment="1">
      <alignment horizontal="left" vertical="center" wrapText="1" readingOrder="1"/>
    </xf>
    <xf numFmtId="0" fontId="4" fillId="4" borderId="32" xfId="0" applyFont="1" applyFill="1" applyBorder="1" applyAlignment="1">
      <alignment horizontal="left" vertical="center" wrapText="1" readingOrder="1"/>
    </xf>
    <xf numFmtId="0" fontId="4" fillId="4" borderId="34" xfId="0" applyFont="1" applyFill="1" applyBorder="1" applyAlignment="1">
      <alignment horizontal="left" vertical="center" wrapText="1" readingOrder="1"/>
    </xf>
    <xf numFmtId="0" fontId="4" fillId="4" borderId="31" xfId="0" applyFont="1" applyFill="1" applyBorder="1" applyAlignment="1">
      <alignment horizontal="left" vertical="center" wrapText="1" readingOrder="1"/>
    </xf>
    <xf numFmtId="0" fontId="4" fillId="4" borderId="35" xfId="0" applyFont="1" applyFill="1" applyBorder="1" applyAlignment="1">
      <alignment horizontal="left" vertical="center" wrapText="1" readingOrder="1"/>
    </xf>
    <xf numFmtId="0" fontId="4" fillId="4" borderId="36" xfId="0" applyFont="1" applyFill="1" applyBorder="1" applyAlignment="1">
      <alignment horizontal="left" vertical="center" wrapText="1" readingOrder="1"/>
    </xf>
    <xf numFmtId="0" fontId="4" fillId="4" borderId="38" xfId="0" applyFont="1" applyFill="1" applyBorder="1" applyAlignment="1">
      <alignment horizontal="left" vertical="center" wrapText="1" readingOrder="1"/>
    </xf>
    <xf numFmtId="1" fontId="18" fillId="5" borderId="0" xfId="2" applyNumberFormat="1" applyFont="1" applyFill="1" applyBorder="1" applyAlignment="1">
      <alignment vertical="center" wrapText="1"/>
    </xf>
    <xf numFmtId="1" fontId="17" fillId="5" borderId="0" xfId="0" applyNumberFormat="1" applyFont="1" applyFill="1" applyAlignment="1">
      <alignment vertical="center" wrapText="1"/>
    </xf>
    <xf numFmtId="0" fontId="12" fillId="0" borderId="0" xfId="5"/>
    <xf numFmtId="167" fontId="0" fillId="3" borderId="0" xfId="0" applyNumberFormat="1" applyFill="1"/>
    <xf numFmtId="167" fontId="0" fillId="10" borderId="0" xfId="0" applyNumberFormat="1" applyFill="1" applyAlignment="1">
      <alignment horizontal="center" vertical="center"/>
    </xf>
    <xf numFmtId="0" fontId="13" fillId="0" borderId="16" xfId="5" applyFont="1" applyBorder="1" applyAlignment="1">
      <alignment horizontal="center" wrapText="1"/>
    </xf>
    <xf numFmtId="0" fontId="13" fillId="0" borderId="17" xfId="5" applyFont="1" applyBorder="1" applyAlignment="1">
      <alignment horizontal="center" wrapText="1"/>
    </xf>
    <xf numFmtId="165" fontId="14" fillId="0" borderId="41" xfId="5" applyNumberFormat="1" applyFont="1" applyBorder="1" applyAlignment="1">
      <alignment horizontal="right" vertical="top"/>
    </xf>
    <xf numFmtId="0" fontId="12" fillId="0" borderId="0" xfId="6"/>
    <xf numFmtId="0" fontId="13" fillId="7" borderId="10" xfId="6" applyFont="1" applyFill="1" applyBorder="1" applyAlignment="1">
      <alignment horizontal="left" vertical="top" wrapText="1"/>
    </xf>
    <xf numFmtId="0" fontId="13" fillId="7" borderId="11" xfId="6" applyFont="1" applyFill="1" applyBorder="1" applyAlignment="1">
      <alignment horizontal="left" vertical="top" wrapText="1"/>
    </xf>
    <xf numFmtId="0" fontId="13" fillId="7" borderId="12" xfId="6" applyFont="1" applyFill="1" applyBorder="1" applyAlignment="1">
      <alignment horizontal="left" vertical="top" wrapText="1"/>
    </xf>
    <xf numFmtId="0" fontId="13" fillId="7" borderId="12" xfId="6" applyFont="1" applyFill="1" applyBorder="1" applyAlignment="1">
      <alignment horizontal="left" vertical="top"/>
    </xf>
    <xf numFmtId="168" fontId="0" fillId="0" borderId="0" xfId="0" applyNumberFormat="1"/>
    <xf numFmtId="43" fontId="0" fillId="0" borderId="0" xfId="1" applyFont="1"/>
    <xf numFmtId="165" fontId="14" fillId="0" borderId="12" xfId="6" applyNumberFormat="1" applyFont="1" applyBorder="1" applyAlignment="1">
      <alignment horizontal="right" vertical="top"/>
    </xf>
    <xf numFmtId="169" fontId="0" fillId="0" borderId="0" xfId="1" applyNumberFormat="1" applyFont="1"/>
    <xf numFmtId="9" fontId="12" fillId="0" borderId="0" xfId="4" applyFont="1"/>
    <xf numFmtId="170" fontId="14" fillId="0" borderId="40" xfId="5" applyNumberFormat="1" applyFont="1" applyBorder="1" applyAlignment="1">
      <alignment horizontal="right" vertical="top"/>
    </xf>
    <xf numFmtId="0" fontId="14" fillId="0" borderId="41" xfId="5" applyFont="1" applyBorder="1" applyAlignment="1">
      <alignment horizontal="right" vertical="top"/>
    </xf>
    <xf numFmtId="6" fontId="3" fillId="2" borderId="4" xfId="0" applyNumberFormat="1" applyFont="1" applyFill="1" applyBorder="1"/>
    <xf numFmtId="43" fontId="0" fillId="0" borderId="0" xfId="0" applyNumberFormat="1"/>
    <xf numFmtId="44" fontId="0" fillId="0" borderId="0" xfId="2" applyFont="1"/>
    <xf numFmtId="167" fontId="3" fillId="9" borderId="0" xfId="0" applyNumberFormat="1" applyFont="1" applyFill="1"/>
    <xf numFmtId="167" fontId="0" fillId="9" borderId="0" xfId="0" applyNumberFormat="1" applyFill="1"/>
    <xf numFmtId="166" fontId="0" fillId="9" borderId="0" xfId="4" applyNumberFormat="1" applyFont="1" applyFill="1"/>
    <xf numFmtId="0" fontId="12" fillId="0" borderId="32" xfId="5" applyBorder="1"/>
    <xf numFmtId="0" fontId="0" fillId="0" borderId="32" xfId="0" applyBorder="1"/>
    <xf numFmtId="0" fontId="0" fillId="0" borderId="34" xfId="0" applyBorder="1"/>
    <xf numFmtId="0" fontId="0" fillId="0" borderId="35" xfId="0" applyBorder="1"/>
    <xf numFmtId="0" fontId="0" fillId="0" borderId="31" xfId="0" applyBorder="1"/>
    <xf numFmtId="0" fontId="13" fillId="0" borderId="48" xfId="5" applyFont="1" applyBorder="1" applyAlignment="1">
      <alignment horizontal="center" wrapText="1"/>
    </xf>
    <xf numFmtId="165" fontId="14" fillId="0" borderId="49" xfId="5" applyNumberFormat="1" applyFont="1" applyBorder="1" applyAlignment="1">
      <alignment horizontal="right" vertical="top"/>
    </xf>
    <xf numFmtId="171" fontId="0" fillId="0" borderId="0" xfId="0" applyNumberFormat="1"/>
    <xf numFmtId="0" fontId="12" fillId="0" borderId="35" xfId="5" applyBorder="1"/>
    <xf numFmtId="0" fontId="0" fillId="0" borderId="36" xfId="0" applyBorder="1"/>
    <xf numFmtId="0" fontId="0" fillId="0" borderId="37" xfId="0" applyBorder="1"/>
    <xf numFmtId="0" fontId="12" fillId="0" borderId="38" xfId="5" applyBorder="1"/>
    <xf numFmtId="0" fontId="0" fillId="0" borderId="33" xfId="0" applyBorder="1"/>
    <xf numFmtId="172" fontId="0" fillId="0" borderId="32" xfId="0" applyNumberFormat="1" applyBorder="1"/>
    <xf numFmtId="173" fontId="0" fillId="0" borderId="32" xfId="0" applyNumberFormat="1" applyBorder="1"/>
    <xf numFmtId="8" fontId="0" fillId="0" borderId="35" xfId="0" applyNumberFormat="1" applyBorder="1"/>
    <xf numFmtId="0" fontId="0" fillId="0" borderId="59" xfId="0" applyBorder="1"/>
    <xf numFmtId="1" fontId="0" fillId="0" borderId="60" xfId="0" applyNumberFormat="1" applyBorder="1"/>
    <xf numFmtId="0" fontId="0" fillId="0" borderId="60" xfId="0" applyBorder="1"/>
    <xf numFmtId="169" fontId="0" fillId="0" borderId="60" xfId="1" applyNumberFormat="1" applyFont="1" applyBorder="1"/>
    <xf numFmtId="8" fontId="0" fillId="0" borderId="60" xfId="0" applyNumberFormat="1" applyBorder="1"/>
    <xf numFmtId="6" fontId="0" fillId="0" borderId="60" xfId="0" applyNumberFormat="1" applyBorder="1"/>
    <xf numFmtId="169" fontId="0" fillId="0" borderId="8" xfId="0" applyNumberFormat="1" applyBorder="1"/>
    <xf numFmtId="43" fontId="0" fillId="0" borderId="8" xfId="0" applyNumberFormat="1" applyBorder="1"/>
    <xf numFmtId="1" fontId="0" fillId="0" borderId="38" xfId="0" applyNumberFormat="1" applyBorder="1"/>
    <xf numFmtId="0" fontId="0" fillId="11" borderId="59" xfId="0" applyFill="1" applyBorder="1"/>
    <xf numFmtId="0" fontId="0" fillId="11" borderId="60" xfId="0" applyFill="1" applyBorder="1"/>
    <xf numFmtId="0" fontId="0" fillId="11" borderId="8" xfId="0" applyFill="1" applyBorder="1"/>
    <xf numFmtId="9" fontId="0" fillId="0" borderId="0" xfId="4" applyFont="1" applyFill="1"/>
    <xf numFmtId="0" fontId="19" fillId="2" borderId="0" xfId="0" applyFont="1" applyFill="1"/>
    <xf numFmtId="1" fontId="19" fillId="5" borderId="0" xfId="0" applyNumberFormat="1" applyFont="1" applyFill="1" applyAlignment="1">
      <alignment vertical="center" wrapText="1"/>
    </xf>
    <xf numFmtId="169" fontId="17" fillId="5" borderId="0" xfId="1" applyNumberFormat="1" applyFont="1" applyFill="1" applyBorder="1" applyAlignment="1">
      <alignment vertical="center" wrapText="1"/>
    </xf>
    <xf numFmtId="0" fontId="27" fillId="0" borderId="0" xfId="8"/>
    <xf numFmtId="0" fontId="8" fillId="12" borderId="0" xfId="0" applyFont="1" applyFill="1"/>
    <xf numFmtId="0" fontId="0" fillId="12" borderId="0" xfId="0" applyFill="1"/>
    <xf numFmtId="0" fontId="0" fillId="13" borderId="0" xfId="0" applyFill="1"/>
    <xf numFmtId="0" fontId="13" fillId="13" borderId="11" xfId="3" applyFont="1" applyFill="1" applyBorder="1" applyAlignment="1">
      <alignment horizontal="left" vertical="top" wrapText="1"/>
    </xf>
    <xf numFmtId="0" fontId="13" fillId="13" borderId="12" xfId="3" applyFont="1" applyFill="1" applyBorder="1" applyAlignment="1">
      <alignment horizontal="left" vertical="top" wrapText="1"/>
    </xf>
    <xf numFmtId="0" fontId="13" fillId="13" borderId="0" xfId="3" applyFont="1" applyFill="1" applyAlignment="1">
      <alignment horizontal="left" vertical="top" wrapText="1"/>
    </xf>
    <xf numFmtId="0" fontId="8" fillId="13" borderId="0" xfId="0" applyFont="1" applyFill="1" applyAlignment="1">
      <alignment horizontal="right"/>
    </xf>
    <xf numFmtId="0" fontId="13" fillId="13" borderId="33" xfId="5" applyFont="1" applyFill="1" applyBorder="1" applyAlignment="1">
      <alignment wrapText="1"/>
    </xf>
    <xf numFmtId="0" fontId="13" fillId="13" borderId="44" xfId="5" applyFont="1" applyFill="1" applyBorder="1" applyAlignment="1">
      <alignment wrapText="1"/>
    </xf>
    <xf numFmtId="0" fontId="13" fillId="13" borderId="45" xfId="5" applyFont="1" applyFill="1" applyBorder="1" applyAlignment="1">
      <alignment wrapText="1"/>
    </xf>
    <xf numFmtId="0" fontId="13" fillId="13" borderId="50" xfId="5" applyFont="1" applyFill="1" applyBorder="1" applyAlignment="1">
      <alignment wrapText="1"/>
    </xf>
    <xf numFmtId="0" fontId="13" fillId="13" borderId="31" xfId="5" applyFont="1" applyFill="1" applyBorder="1" applyAlignment="1">
      <alignment wrapText="1"/>
    </xf>
    <xf numFmtId="0" fontId="13" fillId="13" borderId="13" xfId="5" applyFont="1" applyFill="1" applyBorder="1" applyAlignment="1">
      <alignment wrapText="1"/>
    </xf>
    <xf numFmtId="0" fontId="13" fillId="13" borderId="14" xfId="5" applyFont="1" applyFill="1" applyBorder="1" applyAlignment="1">
      <alignment wrapText="1"/>
    </xf>
    <xf numFmtId="0" fontId="13" fillId="13" borderId="47" xfId="5" applyFont="1" applyFill="1" applyBorder="1" applyAlignment="1">
      <alignment wrapText="1"/>
    </xf>
    <xf numFmtId="0" fontId="13" fillId="13" borderId="46" xfId="5" applyFont="1" applyFill="1" applyBorder="1" applyAlignment="1">
      <alignment horizontal="left" wrapText="1"/>
    </xf>
    <xf numFmtId="0" fontId="13" fillId="13" borderId="16" xfId="5" applyFont="1" applyFill="1" applyBorder="1" applyAlignment="1">
      <alignment horizontal="center" wrapText="1"/>
    </xf>
    <xf numFmtId="0" fontId="13" fillId="13" borderId="17" xfId="5" applyFont="1" applyFill="1" applyBorder="1" applyAlignment="1">
      <alignment horizontal="center" wrapText="1"/>
    </xf>
    <xf numFmtId="0" fontId="13" fillId="13" borderId="48" xfId="5" applyFont="1" applyFill="1" applyBorder="1" applyAlignment="1">
      <alignment horizontal="center" wrapText="1"/>
    </xf>
    <xf numFmtId="0" fontId="13" fillId="13" borderId="51" xfId="5" applyFont="1" applyFill="1" applyBorder="1" applyAlignment="1">
      <alignment horizontal="left" vertical="top" wrapText="1"/>
    </xf>
    <xf numFmtId="165" fontId="14" fillId="13" borderId="52" xfId="5" applyNumberFormat="1" applyFont="1" applyFill="1" applyBorder="1" applyAlignment="1">
      <alignment horizontal="right" vertical="top"/>
    </xf>
    <xf numFmtId="165" fontId="14" fillId="13" borderId="53" xfId="5" applyNumberFormat="1" applyFont="1" applyFill="1" applyBorder="1" applyAlignment="1">
      <alignment horizontal="right" vertical="top"/>
    </xf>
    <xf numFmtId="0" fontId="14" fillId="13" borderId="54" xfId="5" applyFont="1" applyFill="1" applyBorder="1" applyAlignment="1">
      <alignment horizontal="right" vertical="top"/>
    </xf>
    <xf numFmtId="0" fontId="13" fillId="13" borderId="55" xfId="5" applyFont="1" applyFill="1" applyBorder="1" applyAlignment="1">
      <alignment horizontal="left" wrapText="1"/>
    </xf>
    <xf numFmtId="0" fontId="13" fillId="13" borderId="56" xfId="5" applyFont="1" applyFill="1" applyBorder="1" applyAlignment="1">
      <alignment horizontal="center" wrapText="1"/>
    </xf>
    <xf numFmtId="0" fontId="13" fillId="13" borderId="57" xfId="5" applyFont="1" applyFill="1" applyBorder="1" applyAlignment="1">
      <alignment horizontal="center" wrapText="1"/>
    </xf>
    <xf numFmtId="0" fontId="13" fillId="13" borderId="58" xfId="5" applyFont="1" applyFill="1" applyBorder="1" applyAlignment="1">
      <alignment horizontal="center" wrapText="1"/>
    </xf>
    <xf numFmtId="170" fontId="14" fillId="13" borderId="52" xfId="5" applyNumberFormat="1" applyFont="1" applyFill="1" applyBorder="1" applyAlignment="1">
      <alignment horizontal="right" vertical="top"/>
    </xf>
    <xf numFmtId="170" fontId="14" fillId="13" borderId="53" xfId="5" applyNumberFormat="1" applyFont="1" applyFill="1" applyBorder="1" applyAlignment="1">
      <alignment horizontal="right" vertical="top"/>
    </xf>
    <xf numFmtId="165" fontId="14" fillId="13" borderId="54" xfId="5" applyNumberFormat="1" applyFont="1" applyFill="1" applyBorder="1" applyAlignment="1">
      <alignment horizontal="right" vertical="top"/>
    </xf>
    <xf numFmtId="8" fontId="0" fillId="13" borderId="38" xfId="0" applyNumberFormat="1" applyFill="1" applyBorder="1"/>
    <xf numFmtId="0" fontId="13" fillId="12" borderId="9" xfId="6" applyFont="1" applyFill="1" applyBorder="1" applyAlignment="1">
      <alignment horizontal="center" wrapText="1"/>
    </xf>
    <xf numFmtId="0" fontId="13" fillId="12" borderId="9" xfId="6" applyFont="1" applyFill="1" applyBorder="1" applyAlignment="1">
      <alignment horizontal="left" wrapText="1"/>
    </xf>
    <xf numFmtId="10" fontId="0" fillId="13" borderId="0" xfId="0" applyNumberFormat="1" applyFill="1"/>
    <xf numFmtId="167" fontId="0" fillId="13" borderId="0" xfId="4" applyNumberFormat="1" applyFont="1" applyFill="1"/>
    <xf numFmtId="0" fontId="4" fillId="14" borderId="0" xfId="0" applyFont="1" applyFill="1" applyAlignment="1">
      <alignment horizontal="left" vertical="center" wrapText="1" readingOrder="1"/>
    </xf>
    <xf numFmtId="0" fontId="8" fillId="14" borderId="0" xfId="0" applyFont="1" applyFill="1" applyAlignment="1">
      <alignment horizontal="right"/>
    </xf>
    <xf numFmtId="0" fontId="3" fillId="14" borderId="0" xfId="0" applyFont="1" applyFill="1" applyAlignment="1">
      <alignment horizontal="right"/>
    </xf>
    <xf numFmtId="0" fontId="0" fillId="14" borderId="0" xfId="0" applyFill="1" applyAlignment="1">
      <alignment horizontal="right"/>
    </xf>
    <xf numFmtId="0" fontId="6" fillId="14" borderId="0" xfId="0" applyFont="1" applyFill="1" applyAlignment="1">
      <alignment horizontal="right" vertical="center" wrapText="1" readingOrder="1"/>
    </xf>
    <xf numFmtId="0" fontId="4" fillId="14" borderId="0" xfId="0" applyFont="1" applyFill="1" applyAlignment="1">
      <alignment horizontal="right" vertical="center" wrapText="1" readingOrder="1"/>
    </xf>
    <xf numFmtId="0" fontId="0" fillId="14" borderId="0" xfId="0" applyFill="1"/>
    <xf numFmtId="0" fontId="0" fillId="14" borderId="0" xfId="0" applyFill="1" applyAlignment="1">
      <alignment horizontal="center" vertical="center"/>
    </xf>
    <xf numFmtId="0" fontId="0" fillId="14" borderId="0" xfId="0" applyFill="1" applyAlignment="1">
      <alignment vertical="center"/>
    </xf>
    <xf numFmtId="0" fontId="8" fillId="14" borderId="0" xfId="0" applyFont="1" applyFill="1"/>
    <xf numFmtId="0" fontId="24" fillId="14" borderId="0" xfId="0" applyFont="1" applyFill="1" applyAlignment="1">
      <alignment horizontal="center" wrapText="1"/>
    </xf>
    <xf numFmtId="0" fontId="16" fillId="14" borderId="0" xfId="0" applyFont="1" applyFill="1" applyAlignment="1">
      <alignment horizontal="center" vertical="center" wrapText="1"/>
    </xf>
    <xf numFmtId="0" fontId="22" fillId="14" borderId="0" xfId="0" applyFont="1" applyFill="1" applyAlignment="1">
      <alignment horizontal="left" vertical="center" wrapText="1" readingOrder="1"/>
    </xf>
    <xf numFmtId="0" fontId="23" fillId="14" borderId="0" xfId="0" applyFont="1" applyFill="1"/>
    <xf numFmtId="0" fontId="4" fillId="15" borderId="0" xfId="0" applyFont="1" applyFill="1" applyAlignment="1">
      <alignment horizontal="left" vertical="center" wrapText="1" readingOrder="1"/>
    </xf>
    <xf numFmtId="0" fontId="22" fillId="15" borderId="0" xfId="0" applyFont="1" applyFill="1" applyAlignment="1">
      <alignment horizontal="left" vertical="center" wrapText="1" readingOrder="1"/>
    </xf>
    <xf numFmtId="0" fontId="4" fillId="6" borderId="31" xfId="0" applyFont="1" applyFill="1" applyBorder="1" applyAlignment="1">
      <alignment horizontal="center" vertical="center" wrapText="1" readingOrder="1"/>
    </xf>
    <xf numFmtId="0" fontId="0" fillId="6" borderId="0" xfId="0" applyFill="1"/>
    <xf numFmtId="0" fontId="4" fillId="14" borderId="33" xfId="0" applyFont="1" applyFill="1" applyBorder="1" applyAlignment="1">
      <alignment horizontal="left" vertical="center" wrapText="1" readingOrder="1"/>
    </xf>
    <xf numFmtId="0" fontId="6" fillId="14" borderId="32" xfId="0" applyFont="1" applyFill="1" applyBorder="1" applyAlignment="1">
      <alignment horizontal="right" vertical="center" wrapText="1" readingOrder="1"/>
    </xf>
    <xf numFmtId="0" fontId="4" fillId="14" borderId="31" xfId="0" applyFont="1" applyFill="1" applyBorder="1" applyAlignment="1">
      <alignment horizontal="left" vertical="center" wrapText="1" readingOrder="1"/>
    </xf>
    <xf numFmtId="0" fontId="4" fillId="14" borderId="0" xfId="0" applyFont="1" applyFill="1" applyAlignment="1">
      <alignment horizontal="center" vertical="center" wrapText="1" readingOrder="1"/>
    </xf>
    <xf numFmtId="0" fontId="4" fillId="14" borderId="31" xfId="0" applyFont="1" applyFill="1" applyBorder="1" applyAlignment="1">
      <alignment horizontal="left" vertical="center" readingOrder="1"/>
    </xf>
    <xf numFmtId="0" fontId="4" fillId="14" borderId="31" xfId="0" applyFont="1" applyFill="1" applyBorder="1" applyAlignment="1">
      <alignment horizontal="center" vertical="center" wrapText="1" readingOrder="1"/>
    </xf>
    <xf numFmtId="1" fontId="4" fillId="14" borderId="0" xfId="0" applyNumberFormat="1" applyFont="1" applyFill="1" applyAlignment="1">
      <alignment horizontal="left" vertical="center" wrapText="1" readingOrder="1"/>
    </xf>
    <xf numFmtId="0" fontId="8" fillId="14" borderId="32" xfId="0" applyFont="1" applyFill="1" applyBorder="1"/>
    <xf numFmtId="0" fontId="16" fillId="14" borderId="32" xfId="0" applyFont="1" applyFill="1" applyBorder="1" applyAlignment="1">
      <alignment horizontal="center" wrapText="1"/>
    </xf>
    <xf numFmtId="0" fontId="0" fillId="14" borderId="32" xfId="0" applyFill="1" applyBorder="1"/>
    <xf numFmtId="0" fontId="0" fillId="14" borderId="34" xfId="0" applyFill="1" applyBorder="1"/>
    <xf numFmtId="0" fontId="0" fillId="14" borderId="35" xfId="0" applyFill="1" applyBorder="1"/>
    <xf numFmtId="9" fontId="30" fillId="16" borderId="61" xfId="4" applyFont="1" applyFill="1" applyBorder="1" applyAlignment="1">
      <alignment horizontal="right" vertical="center" wrapText="1"/>
    </xf>
    <xf numFmtId="0" fontId="13" fillId="12" borderId="0" xfId="8" applyFont="1" applyFill="1" applyAlignment="1">
      <alignment horizontal="left" wrapText="1"/>
    </xf>
    <xf numFmtId="0" fontId="13" fillId="12" borderId="13" xfId="8" applyFont="1" applyFill="1" applyBorder="1" applyAlignment="1">
      <alignment horizontal="center" wrapText="1"/>
    </xf>
    <xf numFmtId="0" fontId="13" fillId="12" borderId="14" xfId="8" applyFont="1" applyFill="1" applyBorder="1" applyAlignment="1">
      <alignment horizontal="center" wrapText="1"/>
    </xf>
    <xf numFmtId="0" fontId="13" fillId="12" borderId="15" xfId="8" applyFont="1" applyFill="1" applyBorder="1" applyAlignment="1">
      <alignment horizontal="center" wrapText="1"/>
    </xf>
    <xf numFmtId="0" fontId="13" fillId="13" borderId="0" xfId="8" applyFont="1" applyFill="1" applyAlignment="1">
      <alignment horizontal="left" wrapText="1"/>
    </xf>
    <xf numFmtId="0" fontId="13" fillId="13" borderId="13" xfId="8" applyFont="1" applyFill="1" applyBorder="1" applyAlignment="1">
      <alignment horizontal="center" wrapText="1"/>
    </xf>
    <xf numFmtId="0" fontId="13" fillId="13" borderId="14" xfId="8" applyFont="1" applyFill="1" applyBorder="1" applyAlignment="1">
      <alignment horizontal="center" wrapText="1"/>
    </xf>
    <xf numFmtId="0" fontId="13" fillId="13" borderId="15" xfId="8" applyFont="1" applyFill="1" applyBorder="1" applyAlignment="1">
      <alignment horizontal="center" wrapText="1"/>
    </xf>
    <xf numFmtId="166" fontId="14" fillId="0" borderId="23" xfId="8" applyNumberFormat="1" applyFont="1" applyBorder="1" applyAlignment="1">
      <alignment horizontal="right" vertical="top"/>
    </xf>
    <xf numFmtId="0" fontId="13" fillId="13" borderId="9" xfId="8" applyFont="1" applyFill="1" applyBorder="1" applyAlignment="1">
      <alignment horizontal="left" wrapText="1"/>
    </xf>
    <xf numFmtId="0" fontId="13" fillId="13" borderId="9" xfId="8" applyFont="1" applyFill="1" applyBorder="1" applyAlignment="1">
      <alignment horizontal="center" wrapText="1"/>
    </xf>
    <xf numFmtId="0" fontId="13" fillId="13" borderId="16" xfId="8" applyFont="1" applyFill="1" applyBorder="1" applyAlignment="1">
      <alignment horizontal="center" wrapText="1"/>
    </xf>
    <xf numFmtId="0" fontId="13" fillId="13" borderId="17" xfId="8" applyFont="1" applyFill="1" applyBorder="1" applyAlignment="1">
      <alignment horizontal="center" wrapText="1"/>
    </xf>
    <xf numFmtId="0" fontId="13" fillId="13" borderId="18" xfId="8" applyFont="1" applyFill="1" applyBorder="1" applyAlignment="1">
      <alignment horizontal="center" wrapText="1"/>
    </xf>
    <xf numFmtId="0" fontId="13" fillId="13" borderId="10" xfId="8" applyFont="1" applyFill="1" applyBorder="1" applyAlignment="1">
      <alignment horizontal="left" vertical="top" wrapText="1"/>
    </xf>
    <xf numFmtId="165" fontId="14" fillId="13" borderId="10" xfId="8" applyNumberFormat="1" applyFont="1" applyFill="1" applyBorder="1" applyAlignment="1">
      <alignment horizontal="right" vertical="top"/>
    </xf>
    <xf numFmtId="166" fontId="14" fillId="13" borderId="19" xfId="8" applyNumberFormat="1" applyFont="1" applyFill="1" applyBorder="1" applyAlignment="1">
      <alignment horizontal="right" vertical="top"/>
    </xf>
    <xf numFmtId="166" fontId="14" fillId="13" borderId="20" xfId="8" applyNumberFormat="1" applyFont="1" applyFill="1" applyBorder="1" applyAlignment="1">
      <alignment horizontal="right" vertical="top"/>
    </xf>
    <xf numFmtId="166" fontId="14" fillId="13" borderId="21" xfId="8" applyNumberFormat="1" applyFont="1" applyFill="1" applyBorder="1" applyAlignment="1">
      <alignment horizontal="right" vertical="top"/>
    </xf>
    <xf numFmtId="0" fontId="13" fillId="13" borderId="11" xfId="8" applyFont="1" applyFill="1" applyBorder="1" applyAlignment="1">
      <alignment horizontal="left" vertical="top" wrapText="1"/>
    </xf>
    <xf numFmtId="165" fontId="14" fillId="13" borderId="11" xfId="8" applyNumberFormat="1" applyFont="1" applyFill="1" applyBorder="1" applyAlignment="1">
      <alignment horizontal="right" vertical="top"/>
    </xf>
    <xf numFmtId="166" fontId="14" fillId="13" borderId="22" xfId="8" applyNumberFormat="1" applyFont="1" applyFill="1" applyBorder="1" applyAlignment="1">
      <alignment horizontal="right" vertical="top"/>
    </xf>
    <xf numFmtId="166" fontId="14" fillId="13" borderId="23" xfId="8" applyNumberFormat="1" applyFont="1" applyFill="1" applyBorder="1" applyAlignment="1">
      <alignment horizontal="right" vertical="top"/>
    </xf>
    <xf numFmtId="166" fontId="14" fillId="13" borderId="24" xfId="8" applyNumberFormat="1" applyFont="1" applyFill="1" applyBorder="1" applyAlignment="1">
      <alignment horizontal="right" vertical="top"/>
    </xf>
    <xf numFmtId="0" fontId="13" fillId="13" borderId="12" xfId="8" applyFont="1" applyFill="1" applyBorder="1" applyAlignment="1">
      <alignment horizontal="left" vertical="top" wrapText="1"/>
    </xf>
    <xf numFmtId="165" fontId="14" fillId="13" borderId="12" xfId="8" applyNumberFormat="1" applyFont="1" applyFill="1" applyBorder="1" applyAlignment="1">
      <alignment horizontal="right" vertical="top"/>
    </xf>
    <xf numFmtId="166" fontId="14" fillId="13" borderId="25" xfId="8" applyNumberFormat="1" applyFont="1" applyFill="1" applyBorder="1" applyAlignment="1">
      <alignment horizontal="right" vertical="top"/>
    </xf>
    <xf numFmtId="166" fontId="14" fillId="13" borderId="26" xfId="8" applyNumberFormat="1" applyFont="1" applyFill="1" applyBorder="1" applyAlignment="1">
      <alignment horizontal="right" vertical="top"/>
    </xf>
    <xf numFmtId="166" fontId="14" fillId="13" borderId="27" xfId="8" applyNumberFormat="1" applyFont="1" applyFill="1" applyBorder="1" applyAlignment="1">
      <alignment horizontal="right" vertical="top"/>
    </xf>
    <xf numFmtId="0" fontId="13" fillId="7" borderId="0" xfId="3" applyFont="1" applyFill="1" applyAlignment="1">
      <alignment horizontal="left" vertical="top" wrapText="1"/>
    </xf>
    <xf numFmtId="165" fontId="14" fillId="0" borderId="10" xfId="3" applyNumberFormat="1" applyFont="1" applyBorder="1" applyAlignment="1">
      <alignment horizontal="right" vertical="top"/>
    </xf>
    <xf numFmtId="165" fontId="14" fillId="0" borderId="11" xfId="3" applyNumberFormat="1" applyFont="1" applyBorder="1" applyAlignment="1">
      <alignment horizontal="right" vertical="top"/>
    </xf>
    <xf numFmtId="0" fontId="28" fillId="15" borderId="32" xfId="0" applyFont="1" applyFill="1" applyBorder="1" applyAlignment="1">
      <alignment horizontal="left" vertical="center" wrapText="1" readingOrder="1"/>
    </xf>
    <xf numFmtId="9" fontId="0" fillId="6" borderId="39" xfId="0" applyNumberFormat="1" applyFill="1" applyBorder="1" applyAlignment="1">
      <alignment horizontal="center" vertical="center"/>
    </xf>
    <xf numFmtId="0" fontId="29" fillId="15" borderId="0" xfId="0" applyFont="1" applyFill="1" applyAlignment="1">
      <alignment horizontal="left" vertical="center" wrapText="1" readingOrder="1"/>
    </xf>
    <xf numFmtId="9" fontId="3" fillId="2" borderId="42" xfId="0" applyNumberFormat="1" applyFont="1" applyFill="1" applyBorder="1" applyAlignment="1">
      <alignment horizontal="center" vertical="center"/>
    </xf>
    <xf numFmtId="9" fontId="3" fillId="2" borderId="43" xfId="0" applyNumberFormat="1" applyFont="1" applyFill="1" applyBorder="1" applyAlignment="1">
      <alignment horizontal="center" vertical="center"/>
    </xf>
    <xf numFmtId="9" fontId="3" fillId="2" borderId="39" xfId="0" applyNumberFormat="1" applyFont="1" applyFill="1" applyBorder="1" applyAlignment="1">
      <alignment horizontal="center" vertical="center"/>
    </xf>
    <xf numFmtId="0" fontId="25" fillId="2" borderId="28" xfId="0" applyFont="1" applyFill="1" applyBorder="1" applyAlignment="1">
      <alignment horizontal="center" vertical="center"/>
    </xf>
    <xf numFmtId="0" fontId="25" fillId="2" borderId="29" xfId="0" applyFont="1" applyFill="1" applyBorder="1" applyAlignment="1">
      <alignment horizontal="center" vertical="center"/>
    </xf>
    <xf numFmtId="0" fontId="25" fillId="2" borderId="30" xfId="0" applyFont="1" applyFill="1" applyBorder="1" applyAlignment="1">
      <alignment horizontal="center" vertical="center"/>
    </xf>
    <xf numFmtId="0" fontId="21" fillId="4" borderId="0" xfId="7" applyFont="1" applyFill="1" applyBorder="1" applyAlignment="1">
      <alignment horizontal="center" vertical="center" wrapText="1" readingOrder="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9" fillId="2" borderId="42" xfId="1" applyNumberFormat="1" applyFont="1" applyFill="1" applyBorder="1" applyAlignment="1">
      <alignment horizontal="center" vertical="center"/>
    </xf>
    <xf numFmtId="0" fontId="9" fillId="2" borderId="43" xfId="1" applyNumberFormat="1" applyFont="1" applyFill="1" applyBorder="1" applyAlignment="1">
      <alignment horizontal="center" vertical="center"/>
    </xf>
    <xf numFmtId="167" fontId="18" fillId="5" borderId="0" xfId="4" applyNumberFormat="1" applyFont="1" applyFill="1" applyBorder="1" applyAlignment="1">
      <alignment horizontal="center" vertical="center" wrapText="1"/>
    </xf>
    <xf numFmtId="0" fontId="16" fillId="14" borderId="0" xfId="0" applyFont="1" applyFill="1" applyAlignment="1">
      <alignment horizontal="center" wrapText="1"/>
    </xf>
    <xf numFmtId="174" fontId="17" fillId="5" borderId="0" xfId="2" applyNumberFormat="1" applyFont="1" applyFill="1" applyBorder="1" applyAlignment="1">
      <alignment horizontal="center" vertical="center" wrapText="1"/>
    </xf>
    <xf numFmtId="0" fontId="13" fillId="0" borderId="31" xfId="5" applyFont="1" applyBorder="1" applyAlignment="1">
      <alignment horizontal="left" wrapText="1"/>
    </xf>
    <xf numFmtId="0" fontId="13" fillId="0" borderId="13" xfId="5" applyFont="1" applyBorder="1" applyAlignment="1">
      <alignment horizontal="center" wrapText="1"/>
    </xf>
    <xf numFmtId="0" fontId="13" fillId="0" borderId="14" xfId="5" applyFont="1" applyBorder="1" applyAlignment="1">
      <alignment horizontal="center" wrapText="1"/>
    </xf>
    <xf numFmtId="0" fontId="13" fillId="0" borderId="47" xfId="5" applyFont="1" applyBorder="1" applyAlignment="1">
      <alignment horizont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1" xfId="0" applyBorder="1" applyAlignment="1">
      <alignment horizontal="center"/>
    </xf>
    <xf numFmtId="0" fontId="0" fillId="0" borderId="3" xfId="0" applyBorder="1" applyAlignment="1">
      <alignment horizont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16" fillId="14" borderId="32" xfId="0" applyFont="1" applyFill="1" applyBorder="1" applyAlignment="1">
      <alignment horizontal="center" wrapText="1"/>
    </xf>
    <xf numFmtId="0" fontId="6" fillId="4" borderId="32" xfId="0" applyFont="1" applyFill="1" applyBorder="1" applyAlignment="1">
      <alignment horizontal="left" vertical="center" wrapText="1" readingOrder="1"/>
    </xf>
    <xf numFmtId="167" fontId="19" fillId="5" borderId="0" xfId="4" applyNumberFormat="1" applyFont="1" applyFill="1" applyBorder="1" applyAlignment="1">
      <alignment horizontal="center" vertical="center" wrapText="1"/>
    </xf>
    <xf numFmtId="0" fontId="31" fillId="4" borderId="0" xfId="0" applyFont="1" applyFill="1" applyAlignment="1">
      <alignment horizontal="left" vertical="center" wrapText="1" readingOrder="1"/>
    </xf>
    <xf numFmtId="0" fontId="6" fillId="4" borderId="37" xfId="0" applyFont="1" applyFill="1" applyBorder="1" applyAlignment="1">
      <alignment horizontal="left" vertical="center" wrapText="1" readingOrder="1"/>
    </xf>
    <xf numFmtId="164" fontId="11" fillId="5" borderId="0" xfId="0" applyNumberFormat="1" applyFont="1" applyFill="1" applyAlignment="1">
      <alignment horizontal="center" vertical="center" wrapText="1"/>
    </xf>
    <xf numFmtId="0" fontId="10" fillId="4" borderId="0" xfId="0" applyFont="1" applyFill="1" applyAlignment="1">
      <alignment horizontal="center" vertical="center" wrapText="1" readingOrder="1"/>
    </xf>
    <xf numFmtId="44" fontId="11" fillId="5" borderId="0" xfId="2" applyFont="1" applyFill="1" applyBorder="1" applyAlignment="1">
      <alignment horizontal="center" vertical="center" wrapText="1"/>
    </xf>
  </cellXfs>
  <cellStyles count="9">
    <cellStyle name="Comma" xfId="1" builtinId="3"/>
    <cellStyle name="Currency" xfId="2" builtinId="4"/>
    <cellStyle name="Hyperlink" xfId="7" builtinId="8"/>
    <cellStyle name="Normal" xfId="0" builtinId="0"/>
    <cellStyle name="Normal_Confidence Workings" xfId="6" xr:uid="{2A2B7478-C07A-46C9-B6D2-F292D3D47B24}"/>
    <cellStyle name="Normal_Sheet1" xfId="3" xr:uid="{880C5EF9-5EED-4817-96CA-C6A063E6B4CF}"/>
    <cellStyle name="Normal_Workings" xfId="5" xr:uid="{5D9D328A-AED6-4AC3-8996-BBC3FE110A5D}"/>
    <cellStyle name="Normal_Workings_1" xfId="8" xr:uid="{1F3F834B-5168-415B-AEB1-267FAE456A1B}"/>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315231</xdr:colOff>
      <xdr:row>0</xdr:row>
      <xdr:rowOff>37646</xdr:rowOff>
    </xdr:from>
    <xdr:to>
      <xdr:col>1</xdr:col>
      <xdr:colOff>572860</xdr:colOff>
      <xdr:row>0</xdr:row>
      <xdr:rowOff>439936</xdr:rowOff>
    </xdr:to>
    <xdr:pic>
      <xdr:nvPicPr>
        <xdr:cNvPr id="2" name="Picture 3">
          <a:extLst>
            <a:ext uri="{FF2B5EF4-FFF2-40B4-BE49-F238E27FC236}">
              <a16:creationId xmlns:a16="http://schemas.microsoft.com/office/drawing/2014/main" id="{5A654F48-69E7-485D-8A14-7F1F4128E6A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5231" y="37646"/>
          <a:ext cx="1143454" cy="402290"/>
        </a:xfrm>
        <a:prstGeom prst="rect">
          <a:avLst/>
        </a:prstGeom>
        <a:noFill/>
      </xdr:spPr>
    </xdr:pic>
    <xdr:clientData/>
  </xdr:twoCellAnchor>
  <xdr:twoCellAnchor editAs="oneCell">
    <xdr:from>
      <xdr:col>0</xdr:col>
      <xdr:colOff>315231</xdr:colOff>
      <xdr:row>0</xdr:row>
      <xdr:rowOff>37646</xdr:rowOff>
    </xdr:from>
    <xdr:to>
      <xdr:col>1</xdr:col>
      <xdr:colOff>572860</xdr:colOff>
      <xdr:row>0</xdr:row>
      <xdr:rowOff>439936</xdr:rowOff>
    </xdr:to>
    <xdr:pic>
      <xdr:nvPicPr>
        <xdr:cNvPr id="3" name="Picture 3">
          <a:extLst>
            <a:ext uri="{FF2B5EF4-FFF2-40B4-BE49-F238E27FC236}">
              <a16:creationId xmlns:a16="http://schemas.microsoft.com/office/drawing/2014/main" id="{5A8A2D47-F299-44F8-A0AB-A90A190327E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5231" y="37646"/>
          <a:ext cx="1095829" cy="40229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417311</xdr:colOff>
      <xdr:row>46</xdr:row>
      <xdr:rowOff>0</xdr:rowOff>
    </xdr:to>
    <xdr:pic>
      <xdr:nvPicPr>
        <xdr:cNvPr id="13" name="Picture 12">
          <a:extLst>
            <a:ext uri="{FF2B5EF4-FFF2-40B4-BE49-F238E27FC236}">
              <a16:creationId xmlns:a16="http://schemas.microsoft.com/office/drawing/2014/main" id="{C669E1C1-C51E-4550-BCC6-BF75668DF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32208" cy="8805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2593</xdr:colOff>
      <xdr:row>9</xdr:row>
      <xdr:rowOff>13388</xdr:rowOff>
    </xdr:from>
    <xdr:to>
      <xdr:col>16</xdr:col>
      <xdr:colOff>493901</xdr:colOff>
      <xdr:row>16</xdr:row>
      <xdr:rowOff>150034</xdr:rowOff>
    </xdr:to>
    <xdr:sp macro="" textlink="">
      <xdr:nvSpPr>
        <xdr:cNvPr id="3" name="TextBox 1">
          <a:extLst>
            <a:ext uri="{FF2B5EF4-FFF2-40B4-BE49-F238E27FC236}">
              <a16:creationId xmlns:a16="http://schemas.microsoft.com/office/drawing/2014/main" id="{613ABF67-DD56-4BCF-B78C-EDC1CF9686C7}"/>
            </a:ext>
          </a:extLst>
        </xdr:cNvPr>
        <xdr:cNvSpPr txBox="1"/>
      </xdr:nvSpPr>
      <xdr:spPr>
        <a:xfrm>
          <a:off x="6361352" y="1727888"/>
          <a:ext cx="3381652" cy="1470146"/>
        </a:xfrm>
        <a:prstGeom prst="rect">
          <a:avLst/>
        </a:prstGeom>
        <a:noFill/>
        <a:ln w="3175">
          <a:solidFill>
            <a:schemeClr val="tx1"/>
          </a:solidFill>
          <a:prstDash val="solid"/>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kern="1200">
              <a:solidFill>
                <a:schemeClr val="tx1"/>
              </a:solidFill>
              <a:effectLst/>
              <a:latin typeface="+mn-lt"/>
              <a:ea typeface="+mn-ea"/>
              <a:cs typeface="+mn-cs"/>
            </a:rPr>
            <a:t>1. Input the estimated proportion of each of the following demographics which make up your client’s workforce.</a:t>
          </a:r>
          <a:endParaRPr lang="en-AU" sz="1100">
            <a:effectLst/>
          </a:endParaRPr>
        </a:p>
        <a:p>
          <a:r>
            <a:rPr lang="en-US" sz="1100" kern="1200">
              <a:solidFill>
                <a:schemeClr val="tx1"/>
              </a:solidFill>
              <a:effectLst/>
              <a:latin typeface="+mn-lt"/>
              <a:ea typeface="+mn-ea"/>
              <a:cs typeface="+mn-cs"/>
            </a:rPr>
            <a:t>2. Each demographic (i.e. age, gender etc.) will need to add to 100%.</a:t>
          </a:r>
          <a:endParaRPr lang="en-AU" sz="1100">
            <a:effectLst/>
          </a:endParaRPr>
        </a:p>
        <a:p>
          <a:r>
            <a:rPr lang="en-US" sz="1100" kern="1200">
              <a:solidFill>
                <a:schemeClr val="tx1"/>
              </a:solidFill>
              <a:effectLst/>
              <a:latin typeface="+mn-lt"/>
              <a:ea typeface="+mn-ea"/>
              <a:cs typeface="+mn-cs"/>
            </a:rPr>
            <a:t>3. The %’s do not need to be absolutely perfect – a rough estimate will be sufficient as is</a:t>
          </a:r>
          <a:r>
            <a:rPr lang="en-US" sz="1100" kern="1200" baseline="0">
              <a:solidFill>
                <a:schemeClr val="tx1"/>
              </a:solidFill>
              <a:effectLst/>
              <a:latin typeface="+mn-lt"/>
              <a:ea typeface="+mn-ea"/>
              <a:cs typeface="+mn-cs"/>
            </a:rPr>
            <a:t> it will be for illustrative purposes only</a:t>
          </a:r>
          <a:endParaRPr lang="en-AU" sz="1100">
            <a:effectLst/>
          </a:endParaRPr>
        </a:p>
      </xdr:txBody>
    </xdr:sp>
    <xdr:clientData/>
  </xdr:twoCellAnchor>
  <xdr:twoCellAnchor>
    <xdr:from>
      <xdr:col>13</xdr:col>
      <xdr:colOff>453259</xdr:colOff>
      <xdr:row>25</xdr:row>
      <xdr:rowOff>31980</xdr:rowOff>
    </xdr:from>
    <xdr:to>
      <xdr:col>18</xdr:col>
      <xdr:colOff>394138</xdr:colOff>
      <xdr:row>31</xdr:row>
      <xdr:rowOff>186899</xdr:rowOff>
    </xdr:to>
    <xdr:sp macro="" textlink="">
      <xdr:nvSpPr>
        <xdr:cNvPr id="5" name="TextBox 11">
          <a:extLst>
            <a:ext uri="{FF2B5EF4-FFF2-40B4-BE49-F238E27FC236}">
              <a16:creationId xmlns:a16="http://schemas.microsoft.com/office/drawing/2014/main" id="{C79060B5-60BB-40D5-BF46-B17B71DFD593}"/>
            </a:ext>
          </a:extLst>
        </xdr:cNvPr>
        <xdr:cNvSpPr txBox="1"/>
      </xdr:nvSpPr>
      <xdr:spPr>
        <a:xfrm>
          <a:off x="7968156" y="4794480"/>
          <a:ext cx="2831223" cy="1297919"/>
        </a:xfrm>
        <a:prstGeom prst="rect">
          <a:avLst/>
        </a:prstGeom>
        <a:noFill/>
        <a:ln w="3175">
          <a:solidFill>
            <a:srgbClr val="00B050"/>
          </a:solidFill>
          <a:prstDash val="solid"/>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kern="1200">
              <a:solidFill>
                <a:schemeClr val="tx1"/>
              </a:solidFill>
              <a:effectLst/>
              <a:latin typeface="+mn-lt"/>
              <a:ea typeface="+mn-ea"/>
              <a:cs typeface="+mn-cs"/>
            </a:rPr>
            <a:t>This shows the percentage (%) of your employees that may be Financially Stressed, segmented into varying levels of Financial Stress</a:t>
          </a:r>
          <a:r>
            <a:rPr lang="en-US" sz="1100" kern="1200" baseline="0">
              <a:solidFill>
                <a:schemeClr val="tx1"/>
              </a:solidFill>
              <a:effectLst/>
              <a:latin typeface="+mn-lt"/>
              <a:ea typeface="+mn-ea"/>
              <a:cs typeface="+mn-cs"/>
            </a:rPr>
            <a:t> based on incidence from the research.</a:t>
          </a:r>
          <a:endParaRPr lang="en-AU" sz="1100">
            <a:effectLst/>
          </a:endParaRPr>
        </a:p>
        <a:p>
          <a:r>
            <a:rPr lang="en-US" sz="1100" kern="1200">
              <a:solidFill>
                <a:schemeClr val="tx1"/>
              </a:solidFill>
              <a:effectLst/>
              <a:latin typeface="+mn-lt"/>
              <a:ea typeface="+mn-ea"/>
              <a:cs typeface="+mn-cs"/>
            </a:rPr>
            <a:t>The National and Industry benchmarks are provided as a point of comparison for the hypothetical employee base.</a:t>
          </a:r>
          <a:endParaRPr lang="en-AU" sz="1100">
            <a:effectLst/>
          </a:endParaRPr>
        </a:p>
      </xdr:txBody>
    </xdr:sp>
    <xdr:clientData/>
  </xdr:twoCellAnchor>
  <xdr:twoCellAnchor>
    <xdr:from>
      <xdr:col>13</xdr:col>
      <xdr:colOff>459826</xdr:colOff>
      <xdr:row>32</xdr:row>
      <xdr:rowOff>65800</xdr:rowOff>
    </xdr:from>
    <xdr:to>
      <xdr:col>18</xdr:col>
      <xdr:colOff>400707</xdr:colOff>
      <xdr:row>40</xdr:row>
      <xdr:rowOff>11946</xdr:rowOff>
    </xdr:to>
    <xdr:sp macro="" textlink="">
      <xdr:nvSpPr>
        <xdr:cNvPr id="6" name="TextBox 12">
          <a:extLst>
            <a:ext uri="{FF2B5EF4-FFF2-40B4-BE49-F238E27FC236}">
              <a16:creationId xmlns:a16="http://schemas.microsoft.com/office/drawing/2014/main" id="{F969D29A-AD31-45E5-9A99-D6B047DF1096}"/>
            </a:ext>
          </a:extLst>
        </xdr:cNvPr>
        <xdr:cNvSpPr txBox="1"/>
      </xdr:nvSpPr>
      <xdr:spPr>
        <a:xfrm>
          <a:off x="7974723" y="6161800"/>
          <a:ext cx="2831225" cy="1470146"/>
        </a:xfrm>
        <a:prstGeom prst="rect">
          <a:avLst/>
        </a:prstGeom>
        <a:noFill/>
        <a:ln w="3175">
          <a:solidFill>
            <a:srgbClr val="00B050"/>
          </a:solidFill>
          <a:prstDash val="solid"/>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kern="1200">
              <a:solidFill>
                <a:schemeClr val="tx1"/>
              </a:solidFill>
              <a:effectLst/>
              <a:latin typeface="+mn-lt"/>
              <a:ea typeface="+mn-ea"/>
              <a:cs typeface="+mn-cs"/>
            </a:rPr>
            <a:t>This represents:</a:t>
          </a:r>
          <a:endParaRPr lang="en-AU" sz="1100">
            <a:effectLst/>
          </a:endParaRPr>
        </a:p>
        <a:p>
          <a:r>
            <a:rPr lang="en-US" sz="1100" kern="1200">
              <a:solidFill>
                <a:schemeClr val="tx1"/>
              </a:solidFill>
              <a:effectLst/>
              <a:latin typeface="+mn-lt"/>
              <a:ea typeface="+mn-ea"/>
              <a:cs typeface="+mn-cs"/>
            </a:rPr>
            <a:t>1. The potential number of Financially Stressed employees</a:t>
          </a:r>
          <a:endParaRPr lang="en-AU" sz="1100">
            <a:effectLst/>
          </a:endParaRPr>
        </a:p>
        <a:p>
          <a:r>
            <a:rPr lang="en-US" sz="1100" kern="1200">
              <a:solidFill>
                <a:schemeClr val="tx1"/>
              </a:solidFill>
              <a:effectLst/>
              <a:latin typeface="+mn-lt"/>
              <a:ea typeface="+mn-ea"/>
              <a:cs typeface="+mn-cs"/>
            </a:rPr>
            <a:t>2. The corresponding number of hours of productivity lost from employees’ Financial Stress (in '000 hrs)</a:t>
          </a:r>
          <a:endParaRPr lang="en-AU" sz="1100">
            <a:effectLst/>
          </a:endParaRPr>
        </a:p>
        <a:p>
          <a:r>
            <a:rPr lang="en-US" sz="1100" kern="1200">
              <a:solidFill>
                <a:schemeClr val="tx1"/>
              </a:solidFill>
              <a:effectLst/>
              <a:latin typeface="+mn-lt"/>
              <a:ea typeface="+mn-ea"/>
              <a:cs typeface="+mn-cs"/>
            </a:rPr>
            <a:t>3.</a:t>
          </a:r>
          <a:r>
            <a:rPr lang="en-US" sz="1100" kern="1200" baseline="0">
              <a:solidFill>
                <a:schemeClr val="tx1"/>
              </a:solidFill>
              <a:effectLst/>
              <a:latin typeface="+mn-lt"/>
              <a:ea typeface="+mn-ea"/>
              <a:cs typeface="+mn-cs"/>
            </a:rPr>
            <a:t> T</a:t>
          </a:r>
          <a:r>
            <a:rPr lang="en-US" sz="1100" kern="1200">
              <a:solidFill>
                <a:schemeClr val="tx1"/>
              </a:solidFill>
              <a:effectLst/>
              <a:latin typeface="+mn-lt"/>
              <a:ea typeface="+mn-ea"/>
              <a:cs typeface="+mn-cs"/>
            </a:rPr>
            <a:t>he annual cost to the business (in $m dollars) of employees’ Financial Stress</a:t>
          </a:r>
          <a:endParaRPr lang="en-AU" sz="1100">
            <a:effectLst/>
          </a:endParaRPr>
        </a:p>
      </xdr:txBody>
    </xdr:sp>
    <xdr:clientData/>
  </xdr:twoCellAnchor>
  <xdr:twoCellAnchor>
    <xdr:from>
      <xdr:col>13</xdr:col>
      <xdr:colOff>459825</xdr:colOff>
      <xdr:row>40</xdr:row>
      <xdr:rowOff>90089</xdr:rowOff>
    </xdr:from>
    <xdr:to>
      <xdr:col>18</xdr:col>
      <xdr:colOff>400706</xdr:colOff>
      <xdr:row>45</xdr:row>
      <xdr:rowOff>91055</xdr:rowOff>
    </xdr:to>
    <xdr:sp macro="" textlink="">
      <xdr:nvSpPr>
        <xdr:cNvPr id="7" name="TextBox 14">
          <a:extLst>
            <a:ext uri="{FF2B5EF4-FFF2-40B4-BE49-F238E27FC236}">
              <a16:creationId xmlns:a16="http://schemas.microsoft.com/office/drawing/2014/main" id="{4B6A8225-A447-4DE3-97AC-7871A0F3DB1D}"/>
            </a:ext>
          </a:extLst>
        </xdr:cNvPr>
        <xdr:cNvSpPr txBox="1"/>
      </xdr:nvSpPr>
      <xdr:spPr>
        <a:xfrm>
          <a:off x="7974722" y="7710089"/>
          <a:ext cx="2831225" cy="953466"/>
        </a:xfrm>
        <a:prstGeom prst="rect">
          <a:avLst/>
        </a:prstGeom>
        <a:noFill/>
        <a:ln w="3175">
          <a:solidFill>
            <a:srgbClr val="00B050"/>
          </a:solidFill>
          <a:prstDash val="solid"/>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kern="1200">
              <a:solidFill>
                <a:schemeClr val="tx1"/>
              </a:solidFill>
              <a:effectLst/>
              <a:latin typeface="+mn-lt"/>
              <a:ea typeface="+mn-ea"/>
              <a:cs typeface="+mn-cs"/>
            </a:rPr>
            <a:t>Click ‘Suggested areas of focus to improve Financial Wellness’ to see the top 5 suggested</a:t>
          </a:r>
          <a:r>
            <a:rPr lang="en-US" sz="1100" kern="1200" baseline="0">
              <a:solidFill>
                <a:schemeClr val="tx1"/>
              </a:solidFill>
              <a:effectLst/>
              <a:latin typeface="+mn-lt"/>
              <a:ea typeface="+mn-ea"/>
              <a:cs typeface="+mn-cs"/>
            </a:rPr>
            <a:t> areas of focus</a:t>
          </a:r>
          <a:r>
            <a:rPr lang="en-US" sz="1100" kern="1200">
              <a:solidFill>
                <a:schemeClr val="tx1"/>
              </a:solidFill>
              <a:effectLst/>
              <a:latin typeface="+mn-lt"/>
              <a:ea typeface="+mn-ea"/>
              <a:cs typeface="+mn-cs"/>
            </a:rPr>
            <a:t> for your client</a:t>
          </a:r>
          <a:r>
            <a:rPr lang="en-US" sz="1100" kern="1200" baseline="0">
              <a:solidFill>
                <a:schemeClr val="tx1"/>
              </a:solidFill>
              <a:effectLst/>
              <a:latin typeface="+mn-lt"/>
              <a:ea typeface="+mn-ea"/>
              <a:cs typeface="+mn-cs"/>
            </a:rPr>
            <a:t> to consider based</a:t>
          </a:r>
          <a:r>
            <a:rPr lang="en-US" sz="1100" kern="1200">
              <a:solidFill>
                <a:schemeClr val="tx1"/>
              </a:solidFill>
              <a:effectLst/>
              <a:latin typeface="+mn-lt"/>
              <a:ea typeface="+mn-ea"/>
              <a:cs typeface="+mn-cs"/>
            </a:rPr>
            <a:t> on the data entered above and incidence from the research</a:t>
          </a:r>
          <a:endParaRPr lang="en-AU" sz="1100">
            <a:effectLst/>
          </a:endParaRPr>
        </a:p>
      </xdr:txBody>
    </xdr:sp>
    <xdr:clientData/>
  </xdr:twoCellAnchor>
  <xdr:twoCellAnchor>
    <xdr:from>
      <xdr:col>8</xdr:col>
      <xdr:colOff>335018</xdr:colOff>
      <xdr:row>13</xdr:row>
      <xdr:rowOff>39414</xdr:rowOff>
    </xdr:from>
    <xdr:to>
      <xdr:col>10</xdr:col>
      <xdr:colOff>571500</xdr:colOff>
      <xdr:row>15</xdr:row>
      <xdr:rowOff>13138</xdr:rowOff>
    </xdr:to>
    <xdr:cxnSp macro="">
      <xdr:nvCxnSpPr>
        <xdr:cNvPr id="8" name="Straight Arrow Connector 7">
          <a:extLst>
            <a:ext uri="{FF2B5EF4-FFF2-40B4-BE49-F238E27FC236}">
              <a16:creationId xmlns:a16="http://schemas.microsoft.com/office/drawing/2014/main" id="{EA5043E4-F040-429F-BA28-F3926D48FA34}"/>
            </a:ext>
          </a:extLst>
        </xdr:cNvPr>
        <xdr:cNvCxnSpPr>
          <a:cxnSpLocks/>
        </xdr:cNvCxnSpPr>
      </xdr:nvCxnSpPr>
      <xdr:spPr>
        <a:xfrm flipH="1">
          <a:off x="4959570" y="2515914"/>
          <a:ext cx="1392620" cy="3547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321879</xdr:colOff>
      <xdr:row>28</xdr:row>
      <xdr:rowOff>77426</xdr:rowOff>
    </xdr:from>
    <xdr:to>
      <xdr:col>13</xdr:col>
      <xdr:colOff>437496</xdr:colOff>
      <xdr:row>36</xdr:row>
      <xdr:rowOff>170793</xdr:rowOff>
    </xdr:to>
    <xdr:cxnSp macro="">
      <xdr:nvCxnSpPr>
        <xdr:cNvPr id="10" name="Straight Arrow Connector 9">
          <a:extLst>
            <a:ext uri="{FF2B5EF4-FFF2-40B4-BE49-F238E27FC236}">
              <a16:creationId xmlns:a16="http://schemas.microsoft.com/office/drawing/2014/main" id="{9B6320D2-26C0-472F-9217-8C1978D091CC}"/>
            </a:ext>
          </a:extLst>
        </xdr:cNvPr>
        <xdr:cNvCxnSpPr/>
      </xdr:nvCxnSpPr>
      <xdr:spPr>
        <a:xfrm flipH="1">
          <a:off x="4946431" y="5411426"/>
          <a:ext cx="3005962" cy="16173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299509</xdr:colOff>
      <xdr:row>36</xdr:row>
      <xdr:rowOff>38873</xdr:rowOff>
    </xdr:from>
    <xdr:to>
      <xdr:col>13</xdr:col>
      <xdr:colOff>459826</xdr:colOff>
      <xdr:row>42</xdr:row>
      <xdr:rowOff>70785</xdr:rowOff>
    </xdr:to>
    <xdr:cxnSp macro="">
      <xdr:nvCxnSpPr>
        <xdr:cNvPr id="11" name="Straight Arrow Connector 10">
          <a:extLst>
            <a:ext uri="{FF2B5EF4-FFF2-40B4-BE49-F238E27FC236}">
              <a16:creationId xmlns:a16="http://schemas.microsoft.com/office/drawing/2014/main" id="{90EE0F35-4F39-4060-99C0-B4F56CBDA166}"/>
            </a:ext>
          </a:extLst>
        </xdr:cNvPr>
        <xdr:cNvCxnSpPr>
          <a:stCxn id="6" idx="1"/>
        </xdr:cNvCxnSpPr>
      </xdr:nvCxnSpPr>
      <xdr:spPr>
        <a:xfrm flipH="1">
          <a:off x="4924061" y="6896873"/>
          <a:ext cx="3050662" cy="11749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312647</xdr:colOff>
      <xdr:row>42</xdr:row>
      <xdr:rowOff>185822</xdr:rowOff>
    </xdr:from>
    <xdr:to>
      <xdr:col>13</xdr:col>
      <xdr:colOff>459825</xdr:colOff>
      <xdr:row>44</xdr:row>
      <xdr:rowOff>175563</xdr:rowOff>
    </xdr:to>
    <xdr:cxnSp macro="">
      <xdr:nvCxnSpPr>
        <xdr:cNvPr id="12" name="Straight Arrow Connector 11">
          <a:extLst>
            <a:ext uri="{FF2B5EF4-FFF2-40B4-BE49-F238E27FC236}">
              <a16:creationId xmlns:a16="http://schemas.microsoft.com/office/drawing/2014/main" id="{51D571A5-D230-4D44-8390-EA5908A6EED2}"/>
            </a:ext>
          </a:extLst>
        </xdr:cNvPr>
        <xdr:cNvCxnSpPr>
          <a:stCxn id="7" idx="1"/>
        </xdr:cNvCxnSpPr>
      </xdr:nvCxnSpPr>
      <xdr:spPr>
        <a:xfrm flipH="1">
          <a:off x="4937199" y="8186822"/>
          <a:ext cx="3037523" cy="3707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64406</xdr:colOff>
      <xdr:row>0</xdr:row>
      <xdr:rowOff>43996</xdr:rowOff>
    </xdr:from>
    <xdr:to>
      <xdr:col>2</xdr:col>
      <xdr:colOff>67581</xdr:colOff>
      <xdr:row>2</xdr:row>
      <xdr:rowOff>265066</xdr:rowOff>
    </xdr:to>
    <xdr:pic>
      <xdr:nvPicPr>
        <xdr:cNvPr id="2" name="Picture 3">
          <a:extLst>
            <a:ext uri="{FF2B5EF4-FFF2-40B4-BE49-F238E27FC236}">
              <a16:creationId xmlns:a16="http://schemas.microsoft.com/office/drawing/2014/main" id="{6F13252E-EF44-49E9-96FA-2FBF8756F02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39206" y="47171"/>
          <a:ext cx="1140279" cy="399115"/>
        </a:xfrm>
        <a:prstGeom prst="rect">
          <a:avLst/>
        </a:prstGeom>
        <a:noFill/>
      </xdr:spPr>
    </xdr:pic>
    <xdr:clientData/>
  </xdr:twoCellAnchor>
  <xdr:twoCellAnchor editAs="oneCell">
    <xdr:from>
      <xdr:col>1</xdr:col>
      <xdr:colOff>133350</xdr:colOff>
      <xdr:row>0</xdr:row>
      <xdr:rowOff>25401</xdr:rowOff>
    </xdr:from>
    <xdr:to>
      <xdr:col>2</xdr:col>
      <xdr:colOff>541216</xdr:colOff>
      <xdr:row>0</xdr:row>
      <xdr:rowOff>408289</xdr:rowOff>
    </xdr:to>
    <xdr:pic>
      <xdr:nvPicPr>
        <xdr:cNvPr id="3" name="Picture 3">
          <a:extLst>
            <a:ext uri="{FF2B5EF4-FFF2-40B4-BE49-F238E27FC236}">
              <a16:creationId xmlns:a16="http://schemas.microsoft.com/office/drawing/2014/main" id="{8C8EFD5C-F604-43D9-889A-C70152C335F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7119" y="25401"/>
          <a:ext cx="1038958" cy="389238"/>
        </a:xfrm>
        <a:prstGeom prst="rect">
          <a:avLst/>
        </a:prstGeom>
        <a:noFill/>
      </xdr:spPr>
    </xdr:pic>
    <xdr:clientData/>
  </xdr:twoCellAnchor>
  <xdr:twoCellAnchor editAs="oneCell">
    <xdr:from>
      <xdr:col>2</xdr:col>
      <xdr:colOff>64406</xdr:colOff>
      <xdr:row>0</xdr:row>
      <xdr:rowOff>43996</xdr:rowOff>
    </xdr:from>
    <xdr:to>
      <xdr:col>2</xdr:col>
      <xdr:colOff>70756</xdr:colOff>
      <xdr:row>2</xdr:row>
      <xdr:rowOff>265066</xdr:rowOff>
    </xdr:to>
    <xdr:pic>
      <xdr:nvPicPr>
        <xdr:cNvPr id="4" name="Picture 3">
          <a:extLst>
            <a:ext uri="{FF2B5EF4-FFF2-40B4-BE49-F238E27FC236}">
              <a16:creationId xmlns:a16="http://schemas.microsoft.com/office/drawing/2014/main" id="{CFF03E96-0964-448E-B926-67716765FF1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4006" y="43996"/>
          <a:ext cx="6350" cy="773520"/>
        </a:xfrm>
        <a:prstGeom prst="rect">
          <a:avLst/>
        </a:prstGeom>
        <a:noFill/>
      </xdr:spPr>
    </xdr:pic>
    <xdr:clientData/>
  </xdr:twoCellAnchor>
  <xdr:twoCellAnchor editAs="oneCell">
    <xdr:from>
      <xdr:col>1</xdr:col>
      <xdr:colOff>133350</xdr:colOff>
      <xdr:row>0</xdr:row>
      <xdr:rowOff>25401</xdr:rowOff>
    </xdr:from>
    <xdr:to>
      <xdr:col>2</xdr:col>
      <xdr:colOff>544391</xdr:colOff>
      <xdr:row>0</xdr:row>
      <xdr:rowOff>411464</xdr:rowOff>
    </xdr:to>
    <xdr:pic>
      <xdr:nvPicPr>
        <xdr:cNvPr id="5" name="Picture 3">
          <a:extLst>
            <a:ext uri="{FF2B5EF4-FFF2-40B4-BE49-F238E27FC236}">
              <a16:creationId xmlns:a16="http://schemas.microsoft.com/office/drawing/2014/main" id="{5D1D0293-2960-4A3C-9C86-8D3D702F77E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25401"/>
          <a:ext cx="1020641" cy="38606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298450</xdr:colOff>
      <xdr:row>0</xdr:row>
      <xdr:rowOff>171450</xdr:rowOff>
    </xdr:from>
    <xdr:to>
      <xdr:col>0</xdr:col>
      <xdr:colOff>1476375</xdr:colOff>
      <xdr:row>0</xdr:row>
      <xdr:rowOff>667532</xdr:rowOff>
    </xdr:to>
    <xdr:pic>
      <xdr:nvPicPr>
        <xdr:cNvPr id="2" name="Picture 3">
          <a:extLst>
            <a:ext uri="{FF2B5EF4-FFF2-40B4-BE49-F238E27FC236}">
              <a16:creationId xmlns:a16="http://schemas.microsoft.com/office/drawing/2014/main" id="{0B81E11A-F77D-4470-9217-576A83A51D6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450" y="171450"/>
          <a:ext cx="1177925" cy="49608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53740-1C29-49BE-8E92-DA3560AD5E95}">
  <sheetPr>
    <tabColor theme="7" tint="0.59999389629810485"/>
  </sheetPr>
  <dimension ref="A1:I63"/>
  <sheetViews>
    <sheetView showRowColHeaders="0" tabSelected="1" zoomScale="130" zoomScaleNormal="130" workbookViewId="0">
      <selection activeCell="B2" sqref="B2:F2"/>
    </sheetView>
  </sheetViews>
  <sheetFormatPr defaultColWidth="0" defaultRowHeight="11.5" customHeight="1" zeroHeight="1" x14ac:dyDescent="0.35"/>
  <cols>
    <col min="1" max="1" width="12.54296875" style="155" customWidth="1"/>
    <col min="2" max="2" width="48.54296875" style="155" customWidth="1"/>
    <col min="3" max="3" width="11.54296875" customWidth="1"/>
    <col min="4" max="4" width="11.1796875" customWidth="1"/>
    <col min="5" max="5" width="4.453125" customWidth="1"/>
    <col min="6" max="6" width="18.54296875" customWidth="1"/>
    <col min="7" max="7" width="3.1796875" customWidth="1"/>
    <col min="8" max="8" width="19.1796875" customWidth="1"/>
    <col min="9" max="9" width="5.453125" customWidth="1"/>
    <col min="10" max="16384" width="2.81640625" hidden="1"/>
  </cols>
  <sheetData>
    <row r="1" spans="1:9" ht="43" customHeight="1" thickBot="1" x14ac:dyDescent="0.4">
      <c r="A1" s="218" t="s">
        <v>0</v>
      </c>
      <c r="B1" s="219"/>
      <c r="C1" s="219"/>
      <c r="D1" s="219"/>
      <c r="E1" s="219"/>
      <c r="F1" s="219"/>
      <c r="G1" s="219"/>
      <c r="H1" s="219"/>
      <c r="I1" s="220"/>
    </row>
    <row r="2" spans="1:9" ht="29.5" customHeight="1" x14ac:dyDescent="0.35">
      <c r="A2" s="163"/>
      <c r="B2" s="212" t="s">
        <v>201</v>
      </c>
      <c r="C2" s="212"/>
      <c r="D2" s="212"/>
      <c r="E2" s="212"/>
      <c r="F2" s="212"/>
      <c r="G2" s="164"/>
      <c r="H2" s="164"/>
      <c r="I2" s="163"/>
    </row>
    <row r="3" spans="1:9" ht="56.15" customHeight="1" x14ac:dyDescent="0.35">
      <c r="A3" s="163"/>
      <c r="B3" s="214" t="s">
        <v>1</v>
      </c>
      <c r="C3" s="214"/>
      <c r="D3" s="214"/>
      <c r="E3" s="214"/>
      <c r="F3" s="214"/>
      <c r="G3" s="214"/>
      <c r="H3" s="214"/>
      <c r="I3" s="163"/>
    </row>
    <row r="4" spans="1:9" ht="42.65" customHeight="1" x14ac:dyDescent="0.35">
      <c r="A4" s="163"/>
      <c r="B4" s="214" t="s">
        <v>2</v>
      </c>
      <c r="C4" s="214"/>
      <c r="D4" s="214"/>
      <c r="E4" s="214"/>
      <c r="F4" s="214"/>
      <c r="G4" s="214"/>
      <c r="H4" s="214"/>
      <c r="I4" s="163"/>
    </row>
    <row r="5" spans="1:9" ht="23.5" customHeight="1" x14ac:dyDescent="0.35">
      <c r="A5" s="149"/>
      <c r="B5" s="150" t="s">
        <v>3</v>
      </c>
      <c r="C5" s="155"/>
      <c r="D5" s="155"/>
      <c r="E5" s="155"/>
      <c r="F5" s="155"/>
      <c r="G5" s="155"/>
      <c r="H5" s="155"/>
      <c r="I5" s="155"/>
    </row>
    <row r="6" spans="1:9" ht="11.5" customHeight="1" x14ac:dyDescent="0.35">
      <c r="A6" s="149"/>
      <c r="B6" s="151" t="s">
        <v>4</v>
      </c>
      <c r="C6" s="217">
        <v>0.3</v>
      </c>
      <c r="D6" s="217"/>
      <c r="E6" s="155"/>
      <c r="F6" s="155"/>
      <c r="G6" s="155"/>
      <c r="H6" s="155"/>
      <c r="I6" s="155"/>
    </row>
    <row r="7" spans="1:9" ht="11.5" customHeight="1" x14ac:dyDescent="0.35">
      <c r="A7" s="149"/>
      <c r="B7" s="151" t="s">
        <v>5</v>
      </c>
      <c r="C7" s="217">
        <v>0.7</v>
      </c>
      <c r="D7" s="217"/>
      <c r="E7" s="155"/>
      <c r="F7" s="155"/>
      <c r="G7" s="155"/>
      <c r="H7" s="155"/>
      <c r="I7" s="155"/>
    </row>
    <row r="8" spans="1:9" ht="11.5" customHeight="1" x14ac:dyDescent="0.35">
      <c r="A8" s="149"/>
      <c r="B8" s="152" t="s">
        <v>6</v>
      </c>
      <c r="C8" s="213">
        <f>SUM(C6:C7)</f>
        <v>1</v>
      </c>
      <c r="D8" s="213"/>
      <c r="E8" s="155"/>
      <c r="F8" s="155"/>
      <c r="G8" s="155"/>
      <c r="H8" s="155"/>
      <c r="I8" s="155"/>
    </row>
    <row r="9" spans="1:9" ht="16" customHeight="1" x14ac:dyDescent="0.35">
      <c r="A9" s="149"/>
      <c r="B9" s="150" t="s">
        <v>7</v>
      </c>
      <c r="C9" s="156"/>
      <c r="D9" s="157"/>
      <c r="E9" s="155"/>
      <c r="F9" s="155"/>
      <c r="G9" s="155"/>
      <c r="H9" s="155"/>
      <c r="I9" s="155"/>
    </row>
    <row r="10" spans="1:9" ht="11.5" customHeight="1" x14ac:dyDescent="0.35">
      <c r="A10" s="149"/>
      <c r="B10" s="151" t="s">
        <v>8</v>
      </c>
      <c r="C10" s="217">
        <v>0.6</v>
      </c>
      <c r="D10" s="217"/>
      <c r="E10" s="155"/>
      <c r="F10" s="155"/>
      <c r="G10" s="155"/>
      <c r="H10" s="155"/>
      <c r="I10" s="155"/>
    </row>
    <row r="11" spans="1:9" ht="11.5" customHeight="1" x14ac:dyDescent="0.35">
      <c r="A11" s="149"/>
      <c r="B11" s="151" t="s">
        <v>9</v>
      </c>
      <c r="C11" s="217">
        <v>0.4</v>
      </c>
      <c r="D11" s="217"/>
      <c r="E11" s="155"/>
      <c r="F11" s="155"/>
      <c r="G11" s="155"/>
      <c r="H11" s="155"/>
      <c r="I11" s="155"/>
    </row>
    <row r="12" spans="1:9" ht="11.5" customHeight="1" x14ac:dyDescent="0.35">
      <c r="A12" s="149"/>
      <c r="B12" s="152" t="s">
        <v>6</v>
      </c>
      <c r="C12" s="213">
        <f>SUM(C10:C11)</f>
        <v>1</v>
      </c>
      <c r="D12" s="213"/>
      <c r="E12" s="155"/>
      <c r="F12" s="155"/>
      <c r="G12" s="155"/>
      <c r="H12" s="155"/>
      <c r="I12" s="155"/>
    </row>
    <row r="13" spans="1:9" ht="20.5" customHeight="1" x14ac:dyDescent="0.35">
      <c r="A13" s="149"/>
      <c r="B13" s="150" t="s">
        <v>10</v>
      </c>
      <c r="C13" s="156"/>
      <c r="D13" s="157"/>
      <c r="E13" s="155"/>
      <c r="F13" s="155"/>
      <c r="G13" s="155"/>
      <c r="H13" s="155"/>
      <c r="I13" s="155"/>
    </row>
    <row r="14" spans="1:9" ht="11.5" customHeight="1" x14ac:dyDescent="0.35">
      <c r="A14" s="149"/>
      <c r="B14" s="151" t="s">
        <v>11</v>
      </c>
      <c r="C14" s="217">
        <v>0.35</v>
      </c>
      <c r="D14" s="217"/>
      <c r="E14" s="155"/>
      <c r="F14" s="155"/>
      <c r="G14" s="155"/>
      <c r="H14" s="155"/>
      <c r="I14" s="155"/>
    </row>
    <row r="15" spans="1:9" ht="11.5" customHeight="1" x14ac:dyDescent="0.35">
      <c r="A15" s="149"/>
      <c r="B15" s="151" t="s">
        <v>12</v>
      </c>
      <c r="C15" s="217">
        <v>0.22</v>
      </c>
      <c r="D15" s="217"/>
      <c r="E15" s="155"/>
      <c r="F15" s="155"/>
      <c r="G15" s="155"/>
      <c r="H15" s="155"/>
      <c r="I15" s="155"/>
    </row>
    <row r="16" spans="1:9" ht="11.5" customHeight="1" x14ac:dyDescent="0.35">
      <c r="A16" s="149"/>
      <c r="B16" s="151" t="s">
        <v>13</v>
      </c>
      <c r="C16" s="217">
        <v>0.22</v>
      </c>
      <c r="D16" s="217"/>
      <c r="E16" s="155"/>
      <c r="F16" s="155"/>
      <c r="G16" s="155"/>
      <c r="H16" s="155"/>
      <c r="I16" s="155"/>
    </row>
    <row r="17" spans="1:9" ht="11.5" customHeight="1" x14ac:dyDescent="0.35">
      <c r="A17" s="149"/>
      <c r="B17" s="151" t="s">
        <v>14</v>
      </c>
      <c r="C17" s="217">
        <v>0.17</v>
      </c>
      <c r="D17" s="217"/>
      <c r="E17" s="155"/>
      <c r="F17" s="155"/>
      <c r="G17" s="155"/>
      <c r="H17" s="155"/>
      <c r="I17" s="155"/>
    </row>
    <row r="18" spans="1:9" ht="11.5" customHeight="1" x14ac:dyDescent="0.35">
      <c r="A18" s="149"/>
      <c r="B18" s="151" t="s">
        <v>15</v>
      </c>
      <c r="C18" s="217">
        <v>0.04</v>
      </c>
      <c r="D18" s="217"/>
      <c r="E18" s="155"/>
      <c r="F18" s="155"/>
      <c r="G18" s="155"/>
      <c r="H18" s="155"/>
      <c r="I18" s="155"/>
    </row>
    <row r="19" spans="1:9" ht="11.5" customHeight="1" x14ac:dyDescent="0.35">
      <c r="A19" s="149"/>
      <c r="B19" s="152" t="s">
        <v>6</v>
      </c>
      <c r="C19" s="213">
        <f>SUM(C14:C18)</f>
        <v>1</v>
      </c>
      <c r="D19" s="213"/>
      <c r="E19" s="155"/>
      <c r="F19" s="155"/>
      <c r="G19" s="155"/>
      <c r="H19" s="155"/>
      <c r="I19" s="155"/>
    </row>
    <row r="20" spans="1:9" ht="17.149999999999999" customHeight="1" x14ac:dyDescent="0.35">
      <c r="A20" s="149"/>
      <c r="B20" s="150" t="s">
        <v>16</v>
      </c>
      <c r="C20" s="156"/>
      <c r="D20" s="157"/>
      <c r="E20" s="155"/>
      <c r="F20" s="155"/>
      <c r="G20" s="155"/>
      <c r="H20" s="155"/>
      <c r="I20" s="155"/>
    </row>
    <row r="21" spans="1:9" ht="11.5" customHeight="1" x14ac:dyDescent="0.35">
      <c r="A21" s="149"/>
      <c r="B21" s="151" t="s">
        <v>17</v>
      </c>
      <c r="C21" s="217">
        <v>0.9</v>
      </c>
      <c r="D21" s="217"/>
      <c r="E21" s="155"/>
      <c r="F21" s="155"/>
      <c r="G21" s="155"/>
      <c r="H21" s="155"/>
      <c r="I21" s="155"/>
    </row>
    <row r="22" spans="1:9" ht="11.5" customHeight="1" x14ac:dyDescent="0.35">
      <c r="A22" s="149"/>
      <c r="B22" s="151" t="s">
        <v>18</v>
      </c>
      <c r="C22" s="217">
        <v>0.1</v>
      </c>
      <c r="D22" s="217"/>
      <c r="E22" s="155"/>
      <c r="F22" s="155"/>
      <c r="G22" s="155"/>
      <c r="H22" s="155"/>
      <c r="I22" s="155"/>
    </row>
    <row r="23" spans="1:9" ht="11.5" customHeight="1" x14ac:dyDescent="0.35">
      <c r="A23" s="149"/>
      <c r="B23" s="151" t="s">
        <v>19</v>
      </c>
      <c r="C23" s="217">
        <v>0</v>
      </c>
      <c r="D23" s="217"/>
      <c r="E23" s="155"/>
      <c r="F23" s="155"/>
      <c r="G23" s="155"/>
      <c r="H23" s="155"/>
      <c r="I23" s="155"/>
    </row>
    <row r="24" spans="1:9" ht="11.5" customHeight="1" x14ac:dyDescent="0.35">
      <c r="A24" s="149"/>
      <c r="B24" s="151" t="s">
        <v>20</v>
      </c>
      <c r="C24" s="217">
        <v>0</v>
      </c>
      <c r="D24" s="217"/>
      <c r="E24" s="155"/>
      <c r="F24" s="155"/>
      <c r="G24" s="155"/>
      <c r="H24" s="155"/>
      <c r="I24" s="155"/>
    </row>
    <row r="25" spans="1:9" ht="11.5" customHeight="1" x14ac:dyDescent="0.35">
      <c r="A25" s="149"/>
      <c r="B25" s="151" t="s">
        <v>21</v>
      </c>
      <c r="C25" s="217">
        <v>0</v>
      </c>
      <c r="D25" s="217"/>
      <c r="E25" s="155"/>
      <c r="F25" s="155"/>
      <c r="G25" s="155"/>
      <c r="H25" s="155"/>
      <c r="I25" s="155"/>
    </row>
    <row r="26" spans="1:9" ht="11.5" customHeight="1" x14ac:dyDescent="0.35">
      <c r="A26" s="149"/>
      <c r="B26" s="151" t="s">
        <v>22</v>
      </c>
      <c r="C26" s="217">
        <v>0</v>
      </c>
      <c r="D26" s="217"/>
      <c r="E26" s="155"/>
      <c r="F26" s="155"/>
      <c r="G26" s="155"/>
      <c r="H26" s="155"/>
      <c r="I26" s="155"/>
    </row>
    <row r="27" spans="1:9" ht="11.5" customHeight="1" x14ac:dyDescent="0.35">
      <c r="A27" s="149"/>
      <c r="B27" s="152" t="s">
        <v>6</v>
      </c>
      <c r="C27" s="213">
        <f>SUM(C21:C26)</f>
        <v>1</v>
      </c>
      <c r="D27" s="213"/>
      <c r="E27" s="155"/>
      <c r="F27" s="155"/>
      <c r="G27" s="155"/>
      <c r="H27" s="155"/>
      <c r="I27" s="155"/>
    </row>
    <row r="28" spans="1:9" ht="21.65" customHeight="1" x14ac:dyDescent="0.35">
      <c r="A28" s="149"/>
      <c r="B28" s="150" t="s">
        <v>23</v>
      </c>
      <c r="C28" s="156"/>
      <c r="D28" s="157"/>
      <c r="E28" s="155"/>
      <c r="F28" s="155"/>
      <c r="G28" s="155"/>
      <c r="H28" s="155"/>
      <c r="I28" s="155"/>
    </row>
    <row r="29" spans="1:9" ht="11.5" customHeight="1" x14ac:dyDescent="0.35">
      <c r="A29" s="149"/>
      <c r="B29" s="151" t="s">
        <v>24</v>
      </c>
      <c r="C29" s="217">
        <v>0.95</v>
      </c>
      <c r="D29" s="217"/>
      <c r="E29" s="155"/>
      <c r="F29" s="155"/>
      <c r="G29" s="155"/>
      <c r="H29" s="155"/>
      <c r="I29" s="155"/>
    </row>
    <row r="30" spans="1:9" ht="11.5" customHeight="1" x14ac:dyDescent="0.35">
      <c r="A30" s="149"/>
      <c r="B30" s="151" t="s">
        <v>25</v>
      </c>
      <c r="C30" s="217">
        <v>0.05</v>
      </c>
      <c r="D30" s="217"/>
      <c r="E30" s="155"/>
      <c r="F30" s="155"/>
      <c r="G30" s="155"/>
      <c r="H30" s="155"/>
      <c r="I30" s="155"/>
    </row>
    <row r="31" spans="1:9" ht="11.5" customHeight="1" x14ac:dyDescent="0.35">
      <c r="A31" s="149"/>
      <c r="B31" s="152" t="s">
        <v>6</v>
      </c>
      <c r="C31" s="213">
        <f>SUM(C29:C30)</f>
        <v>1</v>
      </c>
      <c r="D31" s="213"/>
      <c r="E31" s="155"/>
      <c r="F31" s="155"/>
      <c r="G31" s="155"/>
      <c r="H31" s="155"/>
      <c r="I31" s="155"/>
    </row>
    <row r="32" spans="1:9" ht="18.649999999999999" customHeight="1" x14ac:dyDescent="0.35">
      <c r="A32" s="149"/>
      <c r="B32" s="150" t="s">
        <v>26</v>
      </c>
      <c r="C32" s="156"/>
      <c r="D32" s="157"/>
      <c r="E32" s="155"/>
      <c r="F32" s="155"/>
      <c r="G32" s="155"/>
      <c r="H32" s="155"/>
      <c r="I32" s="155"/>
    </row>
    <row r="33" spans="1:9" ht="11.5" customHeight="1" x14ac:dyDescent="0.35">
      <c r="A33" s="149"/>
      <c r="B33" s="151" t="s">
        <v>27</v>
      </c>
      <c r="C33" s="215">
        <v>0</v>
      </c>
      <c r="D33" s="216"/>
      <c r="E33" s="155"/>
      <c r="F33" s="155"/>
      <c r="G33" s="155"/>
      <c r="H33" s="155"/>
      <c r="I33" s="155"/>
    </row>
    <row r="34" spans="1:9" ht="11.5" customHeight="1" x14ac:dyDescent="0.35">
      <c r="A34" s="149"/>
      <c r="B34" s="151" t="s">
        <v>28</v>
      </c>
      <c r="C34" s="215">
        <v>0.2</v>
      </c>
      <c r="D34" s="216"/>
      <c r="E34" s="155"/>
      <c r="F34" s="155"/>
      <c r="G34" s="155"/>
      <c r="H34" s="155"/>
      <c r="I34" s="155"/>
    </row>
    <row r="35" spans="1:9" ht="11.5" customHeight="1" x14ac:dyDescent="0.35">
      <c r="A35" s="149"/>
      <c r="B35" s="151" t="s">
        <v>29</v>
      </c>
      <c r="C35" s="215">
        <v>0.6</v>
      </c>
      <c r="D35" s="216"/>
      <c r="E35" s="155"/>
      <c r="F35" s="155"/>
      <c r="G35" s="155"/>
      <c r="H35" s="155"/>
      <c r="I35" s="155"/>
    </row>
    <row r="36" spans="1:9" ht="11.5" customHeight="1" x14ac:dyDescent="0.35">
      <c r="A36" s="149"/>
      <c r="B36" s="151" t="s">
        <v>30</v>
      </c>
      <c r="C36" s="215">
        <v>0.2</v>
      </c>
      <c r="D36" s="216"/>
      <c r="E36" s="155"/>
      <c r="F36" s="155"/>
      <c r="G36" s="155"/>
      <c r="H36" s="162"/>
      <c r="I36" s="155"/>
    </row>
    <row r="37" spans="1:9" ht="11.5" customHeight="1" x14ac:dyDescent="0.35">
      <c r="A37" s="149"/>
      <c r="B37" s="151" t="s">
        <v>31</v>
      </c>
      <c r="C37" s="215">
        <v>0</v>
      </c>
      <c r="D37" s="216"/>
      <c r="E37" s="155"/>
      <c r="F37" s="155"/>
      <c r="G37" s="155"/>
      <c r="H37" s="155"/>
      <c r="I37" s="155"/>
    </row>
    <row r="38" spans="1:9" ht="11.5" customHeight="1" x14ac:dyDescent="0.35">
      <c r="A38" s="149"/>
      <c r="B38" s="152" t="s">
        <v>6</v>
      </c>
      <c r="C38" s="213">
        <f>SUM(C33:C37)</f>
        <v>1</v>
      </c>
      <c r="D38" s="213"/>
      <c r="E38" s="155"/>
      <c r="F38" s="155"/>
      <c r="G38" s="155"/>
      <c r="H38" s="155"/>
      <c r="I38" s="155"/>
    </row>
    <row r="39" spans="1:9" ht="11.5" customHeight="1" x14ac:dyDescent="0.35">
      <c r="A39" s="149"/>
      <c r="B39" s="152"/>
      <c r="C39" s="157"/>
      <c r="D39" s="157"/>
      <c r="E39" s="155"/>
      <c r="F39" s="155"/>
      <c r="G39" s="155"/>
      <c r="H39" s="155"/>
      <c r="I39" s="155"/>
    </row>
    <row r="40" spans="1:9" ht="33.65" customHeight="1" x14ac:dyDescent="0.35">
      <c r="A40" s="149"/>
      <c r="B40" s="150" t="s">
        <v>32</v>
      </c>
      <c r="C40" s="222" t="s">
        <v>33</v>
      </c>
      <c r="D40" s="223"/>
      <c r="E40" s="155"/>
      <c r="F40" s="155"/>
      <c r="G40" s="155"/>
      <c r="H40" s="155"/>
      <c r="I40" s="155"/>
    </row>
    <row r="41" spans="1:9" ht="19" customHeight="1" x14ac:dyDescent="0.35">
      <c r="A41" s="149"/>
      <c r="B41" s="150" t="s">
        <v>34</v>
      </c>
      <c r="C41" s="224">
        <v>1720</v>
      </c>
      <c r="D41" s="225"/>
      <c r="E41" s="155"/>
      <c r="F41" s="155"/>
      <c r="G41" s="155"/>
      <c r="H41" s="155"/>
      <c r="I41" s="155"/>
    </row>
    <row r="42" spans="1:9" ht="8.5" customHeight="1" x14ac:dyDescent="0.35">
      <c r="A42" s="149"/>
      <c r="B42" s="149"/>
      <c r="C42" s="149"/>
      <c r="D42" s="149"/>
      <c r="E42" s="155"/>
      <c r="F42" s="155"/>
      <c r="G42" s="155"/>
      <c r="H42" s="155"/>
      <c r="I42" s="155"/>
    </row>
    <row r="43" spans="1:9" ht="57" customHeight="1" x14ac:dyDescent="0.35">
      <c r="A43" s="149"/>
      <c r="B43" s="153"/>
      <c r="C43" s="227" t="s">
        <v>35</v>
      </c>
      <c r="D43" s="227"/>
      <c r="E43" s="158"/>
      <c r="F43" s="159" t="s">
        <v>36</v>
      </c>
      <c r="G43" s="155"/>
      <c r="H43" s="159" t="str">
        <f>CONCATENATE(C40," Benchmark")</f>
        <v>Rental, Hiring and Real Estate Services Benchmark</v>
      </c>
      <c r="I43" s="160"/>
    </row>
    <row r="44" spans="1:9" ht="11.5" customHeight="1" x14ac:dyDescent="0.35">
      <c r="A44" s="149"/>
      <c r="B44" s="154"/>
      <c r="C44" s="149"/>
      <c r="D44" s="149"/>
      <c r="E44" s="155"/>
      <c r="F44" s="156"/>
      <c r="G44" s="156"/>
      <c r="H44" s="156"/>
      <c r="I44" s="155"/>
    </row>
    <row r="45" spans="1:9" ht="30.65" customHeight="1" x14ac:dyDescent="0.35">
      <c r="A45" s="149"/>
      <c r="B45" s="154" t="s">
        <v>37</v>
      </c>
      <c r="C45" s="226">
        <f>'Workings '!X64</f>
        <v>3.6236493158313385E-2</v>
      </c>
      <c r="D45" s="226"/>
      <c r="E45" s="155"/>
      <c r="F45" s="59">
        <v>4.6672939189540609E-2</v>
      </c>
      <c r="G45" s="156"/>
      <c r="H45" s="59">
        <f>IF('Workings '!$E$31&lt;&gt;4,'Workings '!D54,"Low Base Size")</f>
        <v>8.9285714285709999E-2</v>
      </c>
      <c r="I45" s="155"/>
    </row>
    <row r="46" spans="1:9" ht="30.65" customHeight="1" x14ac:dyDescent="0.35">
      <c r="A46" s="149"/>
      <c r="B46" s="154" t="s">
        <v>38</v>
      </c>
      <c r="C46" s="226">
        <f>'Workings '!Y64</f>
        <v>0.10896008621140285</v>
      </c>
      <c r="D46" s="226"/>
      <c r="E46" s="155"/>
      <c r="F46" s="59">
        <v>0.13662426574013467</v>
      </c>
      <c r="G46" s="156"/>
      <c r="H46" s="59">
        <f>IF('Workings '!$E$31&lt;&gt;4,'Workings '!E54,"Low Base Size")</f>
        <v>0.125</v>
      </c>
      <c r="I46" s="155"/>
    </row>
    <row r="47" spans="1:9" ht="30.65" customHeight="1" x14ac:dyDescent="0.35">
      <c r="A47" s="149"/>
      <c r="B47" s="154" t="s">
        <v>39</v>
      </c>
      <c r="C47" s="226">
        <f>'Workings '!Z64</f>
        <v>0.3508385675614174</v>
      </c>
      <c r="D47" s="226"/>
      <c r="E47" s="155"/>
      <c r="F47" s="59">
        <v>0.37337253373061174</v>
      </c>
      <c r="G47" s="156"/>
      <c r="H47" s="59">
        <f>IF('Workings '!$E$31&lt;&gt;4,'Workings '!F54,"Low Base Size")</f>
        <v>0.41071428571430002</v>
      </c>
      <c r="I47" s="155"/>
    </row>
    <row r="48" spans="1:9" ht="30.65" customHeight="1" x14ac:dyDescent="0.35">
      <c r="A48" s="149"/>
      <c r="B48" s="154" t="s">
        <v>40</v>
      </c>
      <c r="C48" s="226">
        <f>'Workings '!AA64</f>
        <v>0.50396485306887773</v>
      </c>
      <c r="D48" s="226"/>
      <c r="E48" s="155"/>
      <c r="F48" s="59">
        <v>0.44333026133971687</v>
      </c>
      <c r="G48" s="156"/>
      <c r="H48" s="59">
        <f>IF('Workings '!$E$31&lt;&gt;4,'Workings '!G54,"Low Base Size")</f>
        <v>0.375</v>
      </c>
      <c r="I48" s="155"/>
    </row>
    <row r="49" spans="1:9" ht="11.5" customHeight="1" x14ac:dyDescent="0.35">
      <c r="A49" s="149"/>
      <c r="C49" s="155"/>
      <c r="D49" s="155"/>
      <c r="E49" s="155"/>
      <c r="F49" s="156"/>
      <c r="G49" s="156"/>
      <c r="H49" s="156"/>
      <c r="I49" s="155"/>
    </row>
    <row r="50" spans="1:9" ht="23.5" customHeight="1" x14ac:dyDescent="0.35">
      <c r="A50" s="149"/>
      <c r="B50" s="154" t="s">
        <v>41</v>
      </c>
      <c r="C50" s="56">
        <f>'Workings '!W67</f>
        <v>249.73811651591194</v>
      </c>
      <c r="D50" s="111" t="s">
        <v>42</v>
      </c>
      <c r="E50" s="155"/>
      <c r="F50" s="155"/>
      <c r="G50" s="155"/>
      <c r="H50" s="155"/>
      <c r="I50" s="155"/>
    </row>
    <row r="51" spans="1:9" ht="23.5" customHeight="1" x14ac:dyDescent="0.35">
      <c r="A51" s="149"/>
      <c r="B51" s="154" t="s">
        <v>43</v>
      </c>
      <c r="C51" s="112">
        <f>'Workings '!Y75</f>
        <v>39.14163446162889</v>
      </c>
      <c r="D51" s="55" t="s">
        <v>44</v>
      </c>
      <c r="E51" s="149"/>
      <c r="F51" s="149"/>
      <c r="G51" s="155"/>
      <c r="H51" s="155"/>
      <c r="I51" s="149"/>
    </row>
    <row r="52" spans="1:9" ht="23.5" customHeight="1" x14ac:dyDescent="0.35">
      <c r="A52" s="149"/>
      <c r="B52" s="154" t="s">
        <v>45</v>
      </c>
      <c r="C52" s="228">
        <f>'Workings '!Y74</f>
        <v>1.708532344250101</v>
      </c>
      <c r="D52" s="228"/>
      <c r="E52" s="149"/>
      <c r="F52" s="149"/>
      <c r="G52" s="155"/>
      <c r="H52" s="155"/>
      <c r="I52" s="149"/>
    </row>
    <row r="53" spans="1:9" ht="5.5" customHeight="1" x14ac:dyDescent="0.35">
      <c r="A53" s="149"/>
      <c r="B53" s="149"/>
      <c r="C53" s="221" t="s">
        <v>46</v>
      </c>
      <c r="D53" s="221"/>
      <c r="E53" s="161"/>
      <c r="F53" s="149"/>
      <c r="G53" s="155"/>
      <c r="H53" s="155"/>
      <c r="I53" s="149"/>
    </row>
    <row r="54" spans="1:9" ht="47.5" customHeight="1" x14ac:dyDescent="0.35">
      <c r="A54" s="149"/>
      <c r="B54" s="153" t="s">
        <v>47</v>
      </c>
      <c r="C54" s="221"/>
      <c r="D54" s="221"/>
      <c r="E54" s="161"/>
      <c r="F54" s="149"/>
      <c r="G54" s="155"/>
      <c r="H54" s="155"/>
      <c r="I54" s="149"/>
    </row>
    <row r="55" spans="1:9" ht="11.5" customHeight="1" x14ac:dyDescent="0.35">
      <c r="A55" s="149"/>
      <c r="B55" s="149"/>
      <c r="C55" s="149"/>
      <c r="D55" s="149"/>
      <c r="E55" s="149"/>
      <c r="F55" s="149"/>
      <c r="G55" s="149"/>
      <c r="H55" s="149"/>
      <c r="I55" s="149"/>
    </row>
    <row r="56" spans="1:9" ht="11.5" customHeight="1" x14ac:dyDescent="0.35">
      <c r="A56" s="149"/>
      <c r="B56" s="149"/>
      <c r="C56" s="149"/>
      <c r="D56" s="149"/>
      <c r="E56" s="149"/>
      <c r="F56" s="149"/>
      <c r="G56" s="149"/>
      <c r="H56" s="149"/>
      <c r="I56" s="149"/>
    </row>
    <row r="57" spans="1:9" ht="11.5" customHeight="1" x14ac:dyDescent="0.35">
      <c r="A57" s="149"/>
      <c r="B57" s="149"/>
      <c r="C57" s="149"/>
      <c r="D57" s="149"/>
      <c r="E57" s="149"/>
      <c r="F57" s="149"/>
      <c r="G57" s="149"/>
      <c r="H57" s="149"/>
      <c r="I57" s="149"/>
    </row>
    <row r="58" spans="1:9" ht="11.5" customHeight="1" x14ac:dyDescent="0.35">
      <c r="A58" s="149"/>
      <c r="B58" s="149"/>
      <c r="C58" s="149"/>
      <c r="D58" s="149"/>
      <c r="E58" s="149"/>
      <c r="F58" s="149"/>
      <c r="G58" s="149"/>
      <c r="H58" s="149"/>
      <c r="I58" s="149"/>
    </row>
    <row r="59" spans="1:9" ht="11.5" customHeight="1" x14ac:dyDescent="0.35">
      <c r="A59" s="149"/>
      <c r="B59" s="149"/>
      <c r="C59" s="149"/>
      <c r="D59" s="149"/>
      <c r="E59" s="149"/>
      <c r="F59" s="149"/>
      <c r="G59" s="149"/>
      <c r="H59" s="149"/>
      <c r="I59" s="149"/>
    </row>
    <row r="60" spans="1:9" s="155" customFormat="1" ht="11.5" customHeight="1" x14ac:dyDescent="0.35">
      <c r="A60" s="149"/>
      <c r="B60" s="149"/>
      <c r="C60" s="149"/>
      <c r="D60" s="149"/>
      <c r="E60" s="149"/>
      <c r="F60" s="149"/>
      <c r="G60" s="149"/>
      <c r="H60" s="149"/>
      <c r="I60" s="149"/>
    </row>
    <row r="61" spans="1:9" s="155" customFormat="1" ht="11.5" customHeight="1" x14ac:dyDescent="0.35">
      <c r="A61" s="149"/>
      <c r="B61" s="149"/>
      <c r="C61" s="149"/>
      <c r="D61" s="149"/>
      <c r="E61" s="149"/>
      <c r="F61" s="149"/>
      <c r="G61" s="149"/>
      <c r="H61" s="149"/>
      <c r="I61" s="149"/>
    </row>
    <row r="62" spans="1:9" ht="11.5" hidden="1" customHeight="1" x14ac:dyDescent="0.35">
      <c r="A62" s="149"/>
      <c r="B62" s="149"/>
      <c r="C62" s="42"/>
      <c r="D62" s="42"/>
      <c r="E62" s="42"/>
    </row>
    <row r="63" spans="1:9" ht="11.5" hidden="1" customHeight="1" x14ac:dyDescent="0.35">
      <c r="A63" s="149"/>
      <c r="B63" s="149"/>
      <c r="C63" s="42"/>
      <c r="D63" s="42"/>
      <c r="E63" s="42"/>
    </row>
  </sheetData>
  <mergeCells count="41">
    <mergeCell ref="A1:I1"/>
    <mergeCell ref="C53:D54"/>
    <mergeCell ref="C40:D40"/>
    <mergeCell ref="C41:D41"/>
    <mergeCell ref="C45:D45"/>
    <mergeCell ref="C46:D46"/>
    <mergeCell ref="C43:D43"/>
    <mergeCell ref="C47:D47"/>
    <mergeCell ref="C48:D48"/>
    <mergeCell ref="C52:D52"/>
    <mergeCell ref="C6:D6"/>
    <mergeCell ref="C7:D7"/>
    <mergeCell ref="C8:D8"/>
    <mergeCell ref="C10:D10"/>
    <mergeCell ref="C11:D11"/>
    <mergeCell ref="C23:D23"/>
    <mergeCell ref="C12:D12"/>
    <mergeCell ref="C14:D14"/>
    <mergeCell ref="C24:D24"/>
    <mergeCell ref="C25:D25"/>
    <mergeCell ref="C15:D15"/>
    <mergeCell ref="C16:D16"/>
    <mergeCell ref="C17:D17"/>
    <mergeCell ref="C18:D18"/>
    <mergeCell ref="C19:D19"/>
    <mergeCell ref="B2:F2"/>
    <mergeCell ref="C38:D38"/>
    <mergeCell ref="B3:H3"/>
    <mergeCell ref="B4:H4"/>
    <mergeCell ref="C33:D33"/>
    <mergeCell ref="C34:D34"/>
    <mergeCell ref="C35:D35"/>
    <mergeCell ref="C36:D36"/>
    <mergeCell ref="C37:D37"/>
    <mergeCell ref="C26:D26"/>
    <mergeCell ref="C27:D27"/>
    <mergeCell ref="C29:D29"/>
    <mergeCell ref="C30:D30"/>
    <mergeCell ref="C31:D31"/>
    <mergeCell ref="C21:D21"/>
    <mergeCell ref="C22:D22"/>
  </mergeCells>
  <hyperlinks>
    <hyperlink ref="C53:D54" location="'Areas of Focus'!A1" display="How can I help my client's employees?" xr:uid="{ADF3FFF4-4B48-480D-B696-2EAFCAFB5A16}"/>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0F986B-05FA-41FE-9D4C-F0AC31AC95DE}">
          <x14:formula1>
            <xm:f>Sheet4!$A$3:$A$22</xm:f>
          </x14:formula1>
          <xm:sqref>C40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A563A-F5A8-46FA-8506-B6C3EA66C62E}">
  <dimension ref="A1:T61"/>
  <sheetViews>
    <sheetView showRowColHeaders="0" topLeftCell="A15" zoomScaleNormal="100" workbookViewId="0">
      <selection activeCell="Q21" sqref="Q21"/>
    </sheetView>
  </sheetViews>
  <sheetFormatPr defaultColWidth="0" defaultRowHeight="14.5" zeroHeight="1" x14ac:dyDescent="0.35"/>
  <cols>
    <col min="1" max="20" width="8.7265625" customWidth="1"/>
    <col min="21" max="16384" width="8.7265625" hidden="1"/>
  </cols>
  <sheetData>
    <row r="1" spans="1:20" x14ac:dyDescent="0.35">
      <c r="A1" s="47"/>
      <c r="B1" s="47"/>
      <c r="C1" s="47"/>
      <c r="D1" s="47"/>
      <c r="E1" s="47"/>
      <c r="F1" s="47"/>
      <c r="G1" s="47"/>
      <c r="H1" s="47"/>
      <c r="I1" s="47"/>
      <c r="J1" s="47"/>
      <c r="K1" s="47"/>
      <c r="L1" s="47"/>
      <c r="M1" s="47"/>
      <c r="N1" s="47"/>
      <c r="O1" s="47"/>
      <c r="P1" s="47"/>
      <c r="Q1" s="47"/>
      <c r="R1" s="47"/>
      <c r="S1" s="47"/>
      <c r="T1" s="47"/>
    </row>
    <row r="2" spans="1:20" x14ac:dyDescent="0.35">
      <c r="A2" s="47"/>
      <c r="B2" s="47"/>
      <c r="C2" s="47"/>
      <c r="D2" s="47"/>
      <c r="E2" s="47"/>
      <c r="F2" s="47"/>
      <c r="G2" s="47"/>
      <c r="H2" s="47"/>
      <c r="I2" s="47"/>
      <c r="J2" s="47"/>
      <c r="K2" s="47"/>
      <c r="L2" s="47"/>
      <c r="M2" s="47"/>
      <c r="N2" s="47"/>
      <c r="O2" s="47"/>
      <c r="P2" s="47"/>
      <c r="Q2" s="47"/>
      <c r="R2" s="47"/>
      <c r="S2" s="47"/>
      <c r="T2" s="47"/>
    </row>
    <row r="3" spans="1:20" x14ac:dyDescent="0.35">
      <c r="A3" s="47"/>
      <c r="B3" s="47"/>
      <c r="C3" s="47"/>
      <c r="D3" s="47"/>
      <c r="E3" s="47"/>
      <c r="F3" s="47"/>
      <c r="G3" s="47"/>
      <c r="H3" s="47"/>
      <c r="I3" s="47"/>
      <c r="J3" s="47"/>
      <c r="K3" s="47"/>
      <c r="L3" s="47"/>
      <c r="M3" s="47"/>
      <c r="N3" s="47"/>
      <c r="O3" s="47"/>
      <c r="P3" s="47"/>
      <c r="Q3" s="47"/>
      <c r="R3" s="47"/>
      <c r="S3" s="47"/>
      <c r="T3" s="47"/>
    </row>
    <row r="4" spans="1:20" x14ac:dyDescent="0.35">
      <c r="A4" s="47"/>
      <c r="B4" s="47"/>
      <c r="C4" s="47"/>
      <c r="D4" s="47"/>
      <c r="E4" s="47"/>
      <c r="F4" s="47"/>
      <c r="G4" s="47"/>
      <c r="H4" s="47"/>
      <c r="I4" s="47"/>
      <c r="J4" s="47"/>
      <c r="K4" s="47"/>
      <c r="L4" s="47"/>
      <c r="M4" s="47"/>
      <c r="N4" s="47"/>
      <c r="O4" s="47"/>
      <c r="P4" s="47"/>
      <c r="Q4" s="47"/>
      <c r="R4" s="47"/>
      <c r="S4" s="47"/>
      <c r="T4" s="47"/>
    </row>
    <row r="5" spans="1:20" x14ac:dyDescent="0.35">
      <c r="A5" s="47"/>
      <c r="B5" s="47"/>
      <c r="C5" s="47"/>
      <c r="D5" s="47"/>
      <c r="E5" s="47"/>
      <c r="F5" s="47"/>
      <c r="G5" s="47"/>
      <c r="H5" s="47"/>
      <c r="I5" s="47"/>
      <c r="J5" s="47"/>
      <c r="K5" s="47"/>
      <c r="L5" s="47"/>
      <c r="M5" s="47"/>
      <c r="N5" s="47"/>
      <c r="O5" s="47"/>
      <c r="P5" s="47"/>
      <c r="Q5" s="47"/>
      <c r="R5" s="47"/>
      <c r="S5" s="47"/>
      <c r="T5" s="47"/>
    </row>
    <row r="6" spans="1:20" x14ac:dyDescent="0.35">
      <c r="A6" s="47"/>
      <c r="B6" s="47"/>
      <c r="C6" s="47"/>
      <c r="D6" s="47"/>
      <c r="E6" s="47"/>
      <c r="F6" s="47"/>
      <c r="G6" s="47"/>
      <c r="H6" s="47"/>
      <c r="I6" s="47"/>
      <c r="J6" s="47"/>
      <c r="K6" s="47"/>
      <c r="L6" s="47"/>
      <c r="M6" s="47"/>
      <c r="N6" s="47"/>
      <c r="O6" s="47"/>
      <c r="P6" s="47"/>
      <c r="Q6" s="47"/>
      <c r="R6" s="47"/>
      <c r="S6" s="47"/>
      <c r="T6" s="47"/>
    </row>
    <row r="7" spans="1:20" x14ac:dyDescent="0.35">
      <c r="A7" s="47"/>
      <c r="B7" s="47"/>
      <c r="C7" s="47"/>
      <c r="D7" s="47"/>
      <c r="E7" s="47"/>
      <c r="F7" s="47"/>
      <c r="G7" s="47"/>
      <c r="H7" s="47"/>
      <c r="I7" s="47"/>
      <c r="J7" s="47"/>
      <c r="K7" s="47"/>
      <c r="L7" s="47"/>
      <c r="M7" s="47"/>
      <c r="N7" s="47"/>
      <c r="O7" s="47"/>
      <c r="P7" s="47"/>
      <c r="Q7" s="47"/>
      <c r="R7" s="47"/>
      <c r="S7" s="47"/>
      <c r="T7" s="47"/>
    </row>
    <row r="8" spans="1:20" x14ac:dyDescent="0.35">
      <c r="A8" s="47"/>
      <c r="B8" s="47"/>
      <c r="C8" s="47"/>
      <c r="D8" s="47"/>
      <c r="E8" s="47"/>
      <c r="F8" s="47"/>
      <c r="G8" s="47"/>
      <c r="H8" s="47"/>
      <c r="I8" s="47"/>
      <c r="J8" s="47"/>
      <c r="K8" s="47"/>
      <c r="L8" s="47"/>
      <c r="M8" s="47"/>
      <c r="N8" s="47"/>
      <c r="O8" s="47"/>
      <c r="P8" s="47"/>
      <c r="Q8" s="47"/>
      <c r="R8" s="47"/>
      <c r="S8" s="47"/>
      <c r="T8" s="47"/>
    </row>
    <row r="9" spans="1:20" x14ac:dyDescent="0.35">
      <c r="A9" s="47"/>
      <c r="B9" s="47"/>
      <c r="C9" s="47"/>
      <c r="D9" s="47"/>
      <c r="E9" s="47"/>
      <c r="F9" s="47"/>
      <c r="G9" s="47"/>
      <c r="H9" s="47"/>
      <c r="I9" s="47"/>
      <c r="J9" s="47"/>
      <c r="K9" s="47"/>
      <c r="L9" s="47"/>
      <c r="M9" s="47"/>
      <c r="N9" s="47"/>
      <c r="O9" s="47"/>
      <c r="P9" s="47"/>
      <c r="Q9" s="47"/>
      <c r="R9" s="47"/>
      <c r="S9" s="47"/>
      <c r="T9" s="47"/>
    </row>
    <row r="10" spans="1:20" x14ac:dyDescent="0.35">
      <c r="A10" s="47"/>
      <c r="B10" s="47"/>
      <c r="C10" s="47"/>
      <c r="D10" s="47"/>
      <c r="E10" s="47"/>
      <c r="F10" s="47"/>
      <c r="G10" s="47"/>
      <c r="H10" s="47"/>
      <c r="I10" s="47"/>
      <c r="J10" s="47"/>
      <c r="K10" s="47"/>
      <c r="L10" s="47"/>
      <c r="M10" s="47"/>
      <c r="N10" s="47"/>
      <c r="O10" s="47"/>
      <c r="P10" s="47"/>
      <c r="Q10" s="47"/>
      <c r="R10" s="47"/>
      <c r="S10" s="47"/>
      <c r="T10" s="47"/>
    </row>
    <row r="11" spans="1:20" x14ac:dyDescent="0.35">
      <c r="A11" s="47"/>
      <c r="B11" s="47"/>
      <c r="C11" s="47"/>
      <c r="D11" s="47"/>
      <c r="E11" s="47"/>
      <c r="F11" s="47"/>
      <c r="G11" s="47"/>
      <c r="H11" s="47"/>
      <c r="I11" s="47"/>
      <c r="J11" s="47"/>
      <c r="K11" s="47"/>
      <c r="L11" s="47"/>
      <c r="M11" s="47"/>
      <c r="N11" s="47"/>
      <c r="O11" s="47"/>
      <c r="P11" s="47"/>
      <c r="Q11" s="47"/>
      <c r="R11" s="47"/>
      <c r="S11" s="47"/>
      <c r="T11" s="47"/>
    </row>
    <row r="12" spans="1:20" x14ac:dyDescent="0.35">
      <c r="A12" s="47"/>
      <c r="B12" s="47"/>
      <c r="C12" s="47"/>
      <c r="D12" s="47"/>
      <c r="E12" s="47"/>
      <c r="F12" s="47"/>
      <c r="G12" s="47"/>
      <c r="H12" s="47"/>
      <c r="I12" s="47"/>
      <c r="J12" s="47"/>
      <c r="K12" s="47"/>
      <c r="L12" s="47"/>
      <c r="M12" s="47"/>
      <c r="N12" s="47"/>
      <c r="O12" s="47"/>
      <c r="P12" s="47"/>
      <c r="Q12" s="47"/>
      <c r="R12" s="47"/>
      <c r="S12" s="47"/>
      <c r="T12" s="47"/>
    </row>
    <row r="13" spans="1:20" x14ac:dyDescent="0.35">
      <c r="A13" s="47"/>
      <c r="B13" s="47"/>
      <c r="C13" s="47"/>
      <c r="D13" s="47"/>
      <c r="E13" s="47"/>
      <c r="F13" s="47"/>
      <c r="G13" s="47"/>
      <c r="H13" s="47"/>
      <c r="I13" s="47"/>
      <c r="J13" s="47"/>
      <c r="K13" s="47"/>
      <c r="L13" s="47"/>
      <c r="M13" s="47"/>
      <c r="N13" s="47"/>
      <c r="O13" s="47"/>
      <c r="P13" s="47"/>
      <c r="Q13" s="47"/>
      <c r="R13" s="47"/>
      <c r="S13" s="47"/>
      <c r="T13" s="47"/>
    </row>
    <row r="14" spans="1:20" x14ac:dyDescent="0.35">
      <c r="A14" s="47"/>
      <c r="B14" s="47"/>
      <c r="C14" s="47"/>
      <c r="D14" s="47"/>
      <c r="E14" s="47"/>
      <c r="F14" s="47"/>
      <c r="G14" s="47"/>
      <c r="H14" s="47"/>
      <c r="I14" s="47"/>
      <c r="J14" s="47"/>
      <c r="K14" s="47"/>
      <c r="L14" s="47"/>
      <c r="M14" s="47"/>
      <c r="N14" s="47"/>
      <c r="O14" s="47"/>
      <c r="P14" s="47"/>
      <c r="Q14" s="47"/>
      <c r="R14" s="47"/>
      <c r="S14" s="47"/>
      <c r="T14" s="47"/>
    </row>
    <row r="15" spans="1:20" x14ac:dyDescent="0.35">
      <c r="A15" s="47"/>
      <c r="B15" s="47"/>
      <c r="C15" s="47"/>
      <c r="D15" s="47"/>
      <c r="E15" s="47"/>
      <c r="F15" s="47"/>
      <c r="G15" s="47"/>
      <c r="H15" s="47"/>
      <c r="I15" s="47"/>
      <c r="J15" s="47"/>
      <c r="K15" s="47"/>
      <c r="L15" s="47"/>
      <c r="M15" s="47"/>
      <c r="N15" s="47"/>
      <c r="O15" s="47"/>
      <c r="P15" s="47"/>
      <c r="Q15" s="47"/>
      <c r="R15" s="47"/>
      <c r="S15" s="47"/>
      <c r="T15" s="47"/>
    </row>
    <row r="16" spans="1:20" x14ac:dyDescent="0.35">
      <c r="A16" s="47"/>
      <c r="B16" s="47"/>
      <c r="C16" s="47"/>
      <c r="D16" s="47"/>
      <c r="E16" s="47"/>
      <c r="F16" s="47"/>
      <c r="G16" s="47"/>
      <c r="H16" s="47"/>
      <c r="I16" s="47"/>
      <c r="J16" s="47"/>
      <c r="K16" s="47"/>
      <c r="L16" s="47"/>
      <c r="M16" s="47"/>
      <c r="N16" s="47"/>
      <c r="O16" s="47"/>
      <c r="P16" s="47"/>
      <c r="Q16" s="47"/>
      <c r="R16" s="47"/>
      <c r="S16" s="47"/>
      <c r="T16" s="47"/>
    </row>
    <row r="17" spans="1:20" x14ac:dyDescent="0.35">
      <c r="A17" s="47"/>
      <c r="B17" s="47"/>
      <c r="C17" s="47"/>
      <c r="D17" s="47"/>
      <c r="E17" s="47"/>
      <c r="F17" s="47"/>
      <c r="G17" s="47"/>
      <c r="H17" s="47"/>
      <c r="I17" s="47"/>
      <c r="J17" s="47"/>
      <c r="K17" s="47"/>
      <c r="L17" s="47"/>
      <c r="M17" s="47"/>
      <c r="N17" s="47"/>
      <c r="O17" s="47"/>
      <c r="P17" s="47"/>
      <c r="Q17" s="47"/>
      <c r="R17" s="47"/>
      <c r="S17" s="47"/>
      <c r="T17" s="47"/>
    </row>
    <row r="18" spans="1:20" x14ac:dyDescent="0.35">
      <c r="A18" s="47"/>
      <c r="B18" s="47"/>
      <c r="C18" s="47"/>
      <c r="D18" s="47"/>
      <c r="E18" s="47"/>
      <c r="F18" s="47"/>
      <c r="G18" s="47"/>
      <c r="H18" s="47"/>
      <c r="I18" s="47"/>
      <c r="J18" s="47"/>
      <c r="K18" s="47"/>
      <c r="L18" s="47"/>
      <c r="M18" s="47"/>
      <c r="N18" s="47"/>
      <c r="O18" s="47"/>
      <c r="P18" s="47"/>
      <c r="Q18" s="47"/>
      <c r="R18" s="47"/>
      <c r="S18" s="47"/>
      <c r="T18" s="47"/>
    </row>
    <row r="19" spans="1:20" x14ac:dyDescent="0.35">
      <c r="A19" s="47"/>
      <c r="B19" s="47"/>
      <c r="C19" s="47"/>
      <c r="D19" s="47"/>
      <c r="E19" s="47"/>
      <c r="F19" s="47"/>
      <c r="G19" s="47"/>
      <c r="H19" s="47"/>
      <c r="I19" s="47"/>
      <c r="J19" s="47"/>
      <c r="K19" s="47"/>
      <c r="L19" s="47"/>
      <c r="M19" s="47"/>
      <c r="N19" s="47"/>
      <c r="O19" s="47"/>
      <c r="P19" s="47"/>
      <c r="Q19" s="47"/>
      <c r="R19" s="47"/>
      <c r="S19" s="47"/>
      <c r="T19" s="47"/>
    </row>
    <row r="20" spans="1:20" x14ac:dyDescent="0.35">
      <c r="A20" s="47"/>
      <c r="B20" s="47"/>
      <c r="C20" s="47"/>
      <c r="D20" s="47"/>
      <c r="E20" s="47"/>
      <c r="F20" s="47"/>
      <c r="G20" s="47"/>
      <c r="H20" s="47"/>
      <c r="I20" s="47"/>
      <c r="J20" s="47"/>
      <c r="K20" s="47"/>
      <c r="L20" s="47"/>
      <c r="M20" s="47"/>
      <c r="N20" s="47"/>
      <c r="O20" s="47"/>
      <c r="P20" s="47"/>
      <c r="Q20" s="47"/>
      <c r="R20" s="47"/>
      <c r="S20" s="47"/>
      <c r="T20" s="47"/>
    </row>
    <row r="21" spans="1:20" x14ac:dyDescent="0.35">
      <c r="A21" s="47"/>
      <c r="B21" s="47"/>
      <c r="C21" s="47"/>
      <c r="D21" s="47"/>
      <c r="E21" s="47"/>
      <c r="F21" s="47"/>
      <c r="G21" s="47"/>
      <c r="H21" s="47"/>
      <c r="I21" s="47"/>
      <c r="J21" s="47"/>
      <c r="K21" s="47"/>
      <c r="L21" s="47"/>
      <c r="M21" s="47"/>
      <c r="N21" s="47"/>
      <c r="O21" s="47"/>
      <c r="P21" s="47"/>
      <c r="Q21" s="47"/>
      <c r="R21" s="47"/>
      <c r="S21" s="47"/>
      <c r="T21" s="47"/>
    </row>
    <row r="22" spans="1:20" x14ac:dyDescent="0.35">
      <c r="A22" s="47"/>
      <c r="B22" s="47"/>
      <c r="C22" s="47"/>
      <c r="D22" s="47"/>
      <c r="E22" s="47"/>
      <c r="F22" s="47"/>
      <c r="G22" s="47"/>
      <c r="H22" s="47"/>
      <c r="I22" s="47"/>
      <c r="J22" s="47"/>
      <c r="K22" s="47"/>
      <c r="L22" s="47"/>
      <c r="M22" s="47"/>
      <c r="N22" s="47"/>
      <c r="O22" s="47"/>
      <c r="P22" s="47"/>
      <c r="Q22" s="47"/>
      <c r="R22" s="47"/>
      <c r="S22" s="47"/>
      <c r="T22" s="47"/>
    </row>
    <row r="23" spans="1:20" x14ac:dyDescent="0.35">
      <c r="A23" s="47"/>
      <c r="B23" s="47"/>
      <c r="C23" s="47"/>
      <c r="D23" s="47"/>
      <c r="E23" s="47"/>
      <c r="F23" s="47"/>
      <c r="G23" s="47"/>
      <c r="H23" s="47"/>
      <c r="I23" s="47"/>
      <c r="J23" s="47"/>
      <c r="K23" s="47"/>
      <c r="L23" s="47"/>
      <c r="M23" s="47"/>
      <c r="N23" s="47"/>
      <c r="O23" s="47"/>
      <c r="P23" s="47"/>
      <c r="Q23" s="47"/>
      <c r="R23" s="47"/>
      <c r="S23" s="47"/>
      <c r="T23" s="47"/>
    </row>
    <row r="24" spans="1:20" x14ac:dyDescent="0.35">
      <c r="A24" s="47"/>
      <c r="B24" s="47"/>
      <c r="C24" s="47"/>
      <c r="D24" s="47"/>
      <c r="E24" s="47"/>
      <c r="F24" s="47"/>
      <c r="G24" s="47"/>
      <c r="H24" s="47"/>
      <c r="I24" s="47"/>
      <c r="J24" s="47"/>
      <c r="K24" s="47"/>
      <c r="L24" s="47"/>
      <c r="M24" s="47"/>
      <c r="N24" s="47"/>
      <c r="O24" s="47"/>
      <c r="P24" s="47"/>
      <c r="Q24" s="47"/>
      <c r="R24" s="47"/>
      <c r="S24" s="47"/>
      <c r="T24" s="47"/>
    </row>
    <row r="25" spans="1:20" x14ac:dyDescent="0.35">
      <c r="A25" s="47"/>
      <c r="B25" s="47"/>
      <c r="C25" s="47"/>
      <c r="D25" s="47"/>
      <c r="E25" s="47"/>
      <c r="F25" s="47"/>
      <c r="G25" s="47"/>
      <c r="H25" s="47"/>
      <c r="I25" s="47"/>
      <c r="J25" s="47"/>
      <c r="K25" s="47"/>
      <c r="L25" s="47"/>
      <c r="M25" s="47"/>
      <c r="N25" s="47"/>
      <c r="O25" s="47"/>
      <c r="P25" s="47"/>
      <c r="Q25" s="47"/>
      <c r="R25" s="47"/>
      <c r="S25" s="47"/>
      <c r="T25" s="47"/>
    </row>
    <row r="26" spans="1:20" x14ac:dyDescent="0.35">
      <c r="A26" s="47"/>
      <c r="B26" s="47"/>
      <c r="C26" s="47"/>
      <c r="D26" s="47"/>
      <c r="E26" s="47"/>
      <c r="F26" s="47"/>
      <c r="G26" s="47"/>
      <c r="H26" s="47"/>
      <c r="I26" s="47"/>
      <c r="J26" s="47"/>
      <c r="K26" s="47"/>
      <c r="L26" s="47"/>
      <c r="M26" s="47"/>
      <c r="N26" s="47"/>
      <c r="O26" s="47"/>
      <c r="P26" s="47"/>
      <c r="Q26" s="47"/>
      <c r="R26" s="47"/>
      <c r="S26" s="47"/>
      <c r="T26" s="47"/>
    </row>
    <row r="27" spans="1:20" x14ac:dyDescent="0.35">
      <c r="A27" s="47"/>
      <c r="B27" s="47"/>
      <c r="C27" s="47"/>
      <c r="D27" s="47"/>
      <c r="E27" s="47"/>
      <c r="F27" s="47"/>
      <c r="G27" s="47"/>
      <c r="H27" s="47"/>
      <c r="I27" s="47"/>
      <c r="J27" s="47"/>
      <c r="K27" s="47"/>
      <c r="L27" s="47"/>
      <c r="M27" s="47"/>
      <c r="N27" s="47"/>
      <c r="O27" s="47"/>
      <c r="P27" s="47"/>
      <c r="Q27" s="47"/>
      <c r="R27" s="47"/>
      <c r="S27" s="47"/>
      <c r="T27" s="47"/>
    </row>
    <row r="28" spans="1:20" x14ac:dyDescent="0.35">
      <c r="A28" s="47"/>
      <c r="B28" s="47"/>
      <c r="C28" s="47"/>
      <c r="D28" s="47"/>
      <c r="E28" s="47"/>
      <c r="F28" s="47"/>
      <c r="G28" s="47"/>
      <c r="H28" s="47"/>
      <c r="I28" s="47"/>
      <c r="J28" s="47"/>
      <c r="K28" s="47"/>
      <c r="L28" s="47"/>
      <c r="M28" s="47"/>
      <c r="N28" s="47"/>
      <c r="O28" s="47"/>
      <c r="P28" s="47"/>
      <c r="Q28" s="47"/>
      <c r="R28" s="47"/>
      <c r="S28" s="47"/>
      <c r="T28" s="47"/>
    </row>
    <row r="29" spans="1:20" x14ac:dyDescent="0.35">
      <c r="A29" s="47"/>
      <c r="B29" s="47"/>
      <c r="C29" s="47"/>
      <c r="D29" s="47"/>
      <c r="E29" s="47"/>
      <c r="F29" s="47"/>
      <c r="G29" s="47"/>
      <c r="H29" s="47"/>
      <c r="I29" s="47"/>
      <c r="J29" s="47"/>
      <c r="K29" s="47"/>
      <c r="L29" s="47"/>
      <c r="M29" s="47"/>
      <c r="N29" s="47"/>
      <c r="O29" s="47"/>
      <c r="P29" s="47"/>
      <c r="Q29" s="47"/>
      <c r="R29" s="47"/>
      <c r="S29" s="47"/>
      <c r="T29" s="47"/>
    </row>
    <row r="30" spans="1:20" x14ac:dyDescent="0.35">
      <c r="A30" s="47"/>
      <c r="B30" s="47"/>
      <c r="C30" s="47"/>
      <c r="D30" s="47"/>
      <c r="E30" s="47"/>
      <c r="F30" s="47"/>
      <c r="G30" s="47"/>
      <c r="H30" s="47"/>
      <c r="I30" s="47"/>
      <c r="J30" s="47"/>
      <c r="K30" s="47"/>
      <c r="L30" s="47"/>
      <c r="M30" s="47"/>
      <c r="N30" s="47"/>
      <c r="O30" s="47"/>
      <c r="P30" s="47"/>
      <c r="Q30" s="47"/>
      <c r="R30" s="47"/>
      <c r="S30" s="47"/>
      <c r="T30" s="47"/>
    </row>
    <row r="31" spans="1:20" x14ac:dyDescent="0.35">
      <c r="A31" s="47"/>
      <c r="B31" s="47"/>
      <c r="C31" s="47"/>
      <c r="D31" s="47"/>
      <c r="E31" s="47"/>
      <c r="F31" s="47"/>
      <c r="G31" s="47"/>
      <c r="H31" s="47"/>
      <c r="I31" s="47"/>
      <c r="J31" s="47"/>
      <c r="K31" s="47"/>
      <c r="L31" s="47"/>
      <c r="M31" s="47"/>
      <c r="N31" s="47"/>
      <c r="O31" s="47"/>
      <c r="P31" s="47"/>
      <c r="Q31" s="47"/>
      <c r="R31" s="47"/>
      <c r="S31" s="47"/>
      <c r="T31" s="47"/>
    </row>
    <row r="32" spans="1:20" x14ac:dyDescent="0.35">
      <c r="A32" s="47"/>
      <c r="B32" s="47"/>
      <c r="C32" s="47"/>
      <c r="D32" s="47"/>
      <c r="E32" s="47"/>
      <c r="F32" s="47"/>
      <c r="G32" s="47"/>
      <c r="H32" s="47"/>
      <c r="I32" s="47"/>
      <c r="J32" s="47"/>
      <c r="K32" s="47"/>
      <c r="L32" s="47"/>
      <c r="M32" s="47"/>
      <c r="N32" s="47"/>
      <c r="O32" s="47"/>
      <c r="P32" s="47"/>
      <c r="Q32" s="47"/>
      <c r="R32" s="47"/>
      <c r="S32" s="47"/>
      <c r="T32" s="47"/>
    </row>
    <row r="33" spans="1:20" x14ac:dyDescent="0.35">
      <c r="A33" s="47"/>
      <c r="B33" s="47"/>
      <c r="C33" s="47"/>
      <c r="D33" s="47"/>
      <c r="E33" s="47"/>
      <c r="F33" s="47"/>
      <c r="G33" s="47"/>
      <c r="H33" s="47"/>
      <c r="I33" s="47"/>
      <c r="J33" s="47"/>
      <c r="K33" s="47"/>
      <c r="L33" s="47"/>
      <c r="M33" s="47"/>
      <c r="N33" s="47"/>
      <c r="O33" s="47"/>
      <c r="P33" s="47"/>
      <c r="Q33" s="47"/>
      <c r="R33" s="47"/>
      <c r="S33" s="47"/>
      <c r="T33" s="47"/>
    </row>
    <row r="34" spans="1:20" x14ac:dyDescent="0.35">
      <c r="A34" s="47"/>
      <c r="B34" s="47"/>
      <c r="C34" s="47"/>
      <c r="D34" s="47"/>
      <c r="E34" s="47"/>
      <c r="F34" s="47"/>
      <c r="G34" s="47"/>
      <c r="H34" s="47"/>
      <c r="I34" s="47"/>
      <c r="J34" s="47"/>
      <c r="K34" s="47"/>
      <c r="L34" s="47"/>
      <c r="M34" s="47"/>
      <c r="N34" s="47"/>
      <c r="O34" s="47"/>
      <c r="P34" s="47"/>
      <c r="Q34" s="47"/>
      <c r="R34" s="47"/>
      <c r="S34" s="47"/>
      <c r="T34" s="47"/>
    </row>
    <row r="35" spans="1:20" x14ac:dyDescent="0.35">
      <c r="A35" s="47"/>
      <c r="B35" s="47"/>
      <c r="C35" s="47"/>
      <c r="D35" s="47"/>
      <c r="E35" s="47"/>
      <c r="F35" s="47"/>
      <c r="G35" s="47"/>
      <c r="H35" s="47"/>
      <c r="I35" s="47"/>
      <c r="J35" s="47"/>
      <c r="K35" s="47"/>
      <c r="L35" s="47"/>
      <c r="M35" s="47"/>
      <c r="N35" s="47"/>
      <c r="O35" s="47"/>
      <c r="P35" s="47"/>
      <c r="Q35" s="47"/>
      <c r="R35" s="47"/>
      <c r="S35" s="47"/>
      <c r="T35" s="47"/>
    </row>
    <row r="36" spans="1:20" x14ac:dyDescent="0.35">
      <c r="A36" s="47"/>
      <c r="B36" s="47"/>
      <c r="C36" s="47"/>
      <c r="D36" s="47"/>
      <c r="E36" s="47"/>
      <c r="F36" s="47"/>
      <c r="G36" s="47"/>
      <c r="H36" s="47"/>
      <c r="I36" s="47"/>
      <c r="J36" s="47"/>
      <c r="K36" s="47"/>
      <c r="L36" s="47"/>
      <c r="M36" s="47"/>
      <c r="N36" s="47"/>
      <c r="O36" s="47"/>
      <c r="P36" s="47"/>
      <c r="Q36" s="47"/>
      <c r="R36" s="47"/>
      <c r="S36" s="47"/>
      <c r="T36" s="47"/>
    </row>
    <row r="37" spans="1:20" x14ac:dyDescent="0.35">
      <c r="A37" s="47"/>
      <c r="B37" s="47"/>
      <c r="C37" s="47"/>
      <c r="D37" s="47"/>
      <c r="E37" s="47"/>
      <c r="F37" s="47"/>
      <c r="G37" s="47"/>
      <c r="H37" s="47"/>
      <c r="I37" s="47"/>
      <c r="J37" s="47"/>
      <c r="K37" s="47"/>
      <c r="L37" s="47"/>
      <c r="M37" s="47"/>
      <c r="N37" s="47"/>
      <c r="O37" s="47"/>
      <c r="P37" s="47"/>
      <c r="Q37" s="47"/>
      <c r="R37" s="47"/>
      <c r="S37" s="47"/>
      <c r="T37" s="47"/>
    </row>
    <row r="38" spans="1:20" x14ac:dyDescent="0.35">
      <c r="A38" s="47"/>
      <c r="B38" s="47"/>
      <c r="C38" s="47"/>
      <c r="D38" s="47"/>
      <c r="E38" s="47"/>
      <c r="F38" s="47"/>
      <c r="G38" s="47"/>
      <c r="H38" s="47"/>
      <c r="I38" s="47"/>
      <c r="J38" s="47"/>
      <c r="K38" s="47"/>
      <c r="L38" s="47"/>
      <c r="M38" s="47"/>
      <c r="N38" s="47"/>
      <c r="O38" s="47"/>
      <c r="P38" s="47"/>
      <c r="Q38" s="47"/>
      <c r="R38" s="47"/>
      <c r="S38" s="47"/>
      <c r="T38" s="47"/>
    </row>
    <row r="39" spans="1:20" x14ac:dyDescent="0.35">
      <c r="A39" s="47"/>
      <c r="B39" s="47"/>
      <c r="C39" s="47"/>
      <c r="D39" s="47"/>
      <c r="E39" s="47"/>
      <c r="F39" s="47"/>
      <c r="G39" s="47"/>
      <c r="H39" s="47"/>
      <c r="I39" s="47"/>
      <c r="J39" s="47"/>
      <c r="K39" s="47"/>
      <c r="L39" s="47"/>
      <c r="M39" s="47"/>
      <c r="N39" s="47"/>
      <c r="O39" s="47"/>
      <c r="P39" s="47"/>
      <c r="Q39" s="47"/>
      <c r="R39" s="47"/>
      <c r="S39" s="47"/>
      <c r="T39" s="47"/>
    </row>
    <row r="40" spans="1:20" x14ac:dyDescent="0.35">
      <c r="A40" s="47"/>
      <c r="B40" s="47"/>
      <c r="C40" s="47"/>
      <c r="D40" s="47"/>
      <c r="E40" s="47"/>
      <c r="F40" s="47"/>
      <c r="G40" s="47"/>
      <c r="H40" s="47"/>
      <c r="I40" s="47"/>
      <c r="J40" s="47"/>
      <c r="K40" s="47"/>
      <c r="L40" s="47"/>
      <c r="M40" s="47"/>
      <c r="N40" s="47"/>
      <c r="O40" s="47"/>
      <c r="P40" s="47"/>
      <c r="Q40" s="47"/>
      <c r="R40" s="47"/>
      <c r="S40" s="47"/>
      <c r="T40" s="47"/>
    </row>
    <row r="41" spans="1:20" x14ac:dyDescent="0.35">
      <c r="A41" s="47"/>
      <c r="B41" s="47"/>
      <c r="C41" s="47"/>
      <c r="D41" s="47"/>
      <c r="E41" s="47"/>
      <c r="F41" s="47"/>
      <c r="G41" s="47"/>
      <c r="H41" s="47"/>
      <c r="I41" s="47"/>
      <c r="J41" s="47"/>
      <c r="K41" s="47"/>
      <c r="L41" s="47"/>
      <c r="M41" s="47"/>
      <c r="N41" s="47"/>
      <c r="O41" s="47"/>
      <c r="P41" s="47"/>
      <c r="Q41" s="47"/>
      <c r="R41" s="47"/>
      <c r="S41" s="47"/>
      <c r="T41" s="47"/>
    </row>
    <row r="42" spans="1:20" x14ac:dyDescent="0.35">
      <c r="A42" s="47"/>
      <c r="B42" s="47"/>
      <c r="C42" s="47"/>
      <c r="D42" s="47"/>
      <c r="E42" s="47"/>
      <c r="F42" s="47"/>
      <c r="G42" s="47"/>
      <c r="H42" s="47"/>
      <c r="I42" s="47"/>
      <c r="J42" s="47"/>
      <c r="K42" s="47"/>
      <c r="L42" s="47"/>
      <c r="M42" s="47"/>
      <c r="N42" s="47"/>
      <c r="O42" s="47"/>
      <c r="P42" s="47"/>
      <c r="Q42" s="47"/>
      <c r="R42" s="47"/>
      <c r="S42" s="47"/>
      <c r="T42" s="47"/>
    </row>
    <row r="43" spans="1:20" x14ac:dyDescent="0.35">
      <c r="A43" s="47"/>
      <c r="B43" s="47" t="s">
        <v>48</v>
      </c>
      <c r="C43" s="47"/>
      <c r="D43" s="47"/>
      <c r="E43" s="47"/>
      <c r="F43" s="47"/>
      <c r="G43" s="47"/>
      <c r="H43" s="47"/>
      <c r="I43" s="47"/>
      <c r="J43" s="47"/>
      <c r="K43" s="47"/>
      <c r="L43" s="47"/>
      <c r="M43" s="47"/>
      <c r="N43" s="47"/>
      <c r="O43" s="47"/>
      <c r="P43" s="47"/>
      <c r="Q43" s="47"/>
      <c r="R43" s="47"/>
      <c r="S43" s="47"/>
      <c r="T43" s="47"/>
    </row>
    <row r="44" spans="1:20" x14ac:dyDescent="0.35">
      <c r="A44" s="110"/>
      <c r="B44" s="47" t="s">
        <v>49</v>
      </c>
      <c r="C44" s="47"/>
      <c r="D44" s="47"/>
      <c r="E44" s="47"/>
      <c r="F44" s="47"/>
      <c r="G44" s="47"/>
      <c r="H44" s="47"/>
      <c r="I44" s="47"/>
      <c r="J44" s="47"/>
      <c r="K44" s="47"/>
      <c r="L44" s="47"/>
      <c r="M44" s="47"/>
      <c r="N44" s="47"/>
      <c r="O44" s="47"/>
      <c r="P44" s="47"/>
      <c r="Q44" s="47"/>
      <c r="R44" s="47"/>
      <c r="T44" s="47"/>
    </row>
    <row r="45" spans="1:20" x14ac:dyDescent="0.35">
      <c r="A45" s="110"/>
      <c r="B45" s="47" t="s">
        <v>50</v>
      </c>
      <c r="C45" s="47"/>
      <c r="D45" s="47"/>
      <c r="E45" s="47"/>
      <c r="F45" s="47"/>
      <c r="G45" s="47"/>
      <c r="H45" s="47"/>
      <c r="I45" s="47"/>
      <c r="J45" s="47"/>
      <c r="K45" s="47"/>
      <c r="L45" s="47"/>
      <c r="M45" s="47"/>
      <c r="N45" s="47"/>
      <c r="O45" s="47"/>
      <c r="P45" s="47"/>
      <c r="Q45" s="47"/>
      <c r="R45" s="47"/>
      <c r="S45" s="47"/>
      <c r="T45" s="47"/>
    </row>
    <row r="46" spans="1:20" x14ac:dyDescent="0.35">
      <c r="A46" s="47"/>
      <c r="C46" s="47"/>
      <c r="D46" s="47"/>
      <c r="E46" s="47"/>
      <c r="F46" s="47"/>
      <c r="G46" s="47"/>
      <c r="H46" s="47"/>
      <c r="I46" s="47"/>
      <c r="J46" s="47"/>
      <c r="K46" s="47"/>
      <c r="L46" s="47"/>
      <c r="M46" s="47"/>
      <c r="N46" s="47"/>
      <c r="O46" s="47"/>
      <c r="P46" s="47"/>
      <c r="Q46" s="47"/>
      <c r="R46" s="47"/>
      <c r="S46" s="47"/>
      <c r="T46" s="47"/>
    </row>
    <row r="47" spans="1:20" hidden="1" x14ac:dyDescent="0.35">
      <c r="A47" s="47"/>
      <c r="B47" s="47"/>
      <c r="C47" s="47"/>
      <c r="D47" s="47"/>
      <c r="E47" s="47"/>
      <c r="F47" s="47"/>
      <c r="G47" s="47"/>
      <c r="H47" s="47"/>
      <c r="I47" s="47"/>
      <c r="J47" s="47"/>
      <c r="K47" s="47"/>
      <c r="L47" s="47"/>
      <c r="M47" s="47"/>
      <c r="N47" s="47"/>
      <c r="O47" s="47"/>
      <c r="P47" s="47"/>
      <c r="Q47" s="47"/>
      <c r="R47" s="47"/>
      <c r="S47" s="47"/>
      <c r="T47" s="47"/>
    </row>
    <row r="48" spans="1:20" hidden="1" x14ac:dyDescent="0.35">
      <c r="A48" s="47"/>
      <c r="B48" s="47"/>
      <c r="C48" s="47"/>
      <c r="D48" s="47"/>
      <c r="E48" s="47"/>
      <c r="F48" s="47"/>
      <c r="G48" s="47"/>
      <c r="H48" s="47"/>
      <c r="I48" s="47"/>
      <c r="J48" s="47"/>
      <c r="K48" s="47"/>
      <c r="L48" s="47"/>
      <c r="M48" s="47"/>
      <c r="N48" s="47"/>
      <c r="O48" s="47"/>
      <c r="P48" s="47"/>
      <c r="Q48" s="47"/>
      <c r="R48" s="47"/>
      <c r="S48" s="47"/>
      <c r="T48" s="47"/>
    </row>
    <row r="49" spans="1:20" hidden="1" x14ac:dyDescent="0.35">
      <c r="A49" s="47"/>
      <c r="B49" s="47"/>
      <c r="C49" s="47"/>
      <c r="D49" s="47"/>
      <c r="E49" s="47"/>
      <c r="F49" s="47"/>
      <c r="G49" s="47"/>
      <c r="H49" s="47"/>
      <c r="I49" s="47"/>
      <c r="J49" s="47"/>
      <c r="K49" s="47"/>
      <c r="L49" s="47"/>
      <c r="M49" s="47"/>
      <c r="N49" s="47"/>
      <c r="O49" s="47"/>
      <c r="P49" s="47"/>
      <c r="Q49" s="47"/>
      <c r="R49" s="47"/>
      <c r="S49" s="47"/>
      <c r="T49" s="47"/>
    </row>
    <row r="50" spans="1:20" hidden="1" x14ac:dyDescent="0.35">
      <c r="A50" s="47"/>
      <c r="B50" s="47"/>
      <c r="C50" s="47"/>
      <c r="D50" s="47"/>
      <c r="E50" s="47"/>
      <c r="F50" s="47"/>
      <c r="G50" s="47"/>
      <c r="H50" s="47"/>
      <c r="I50" s="47"/>
      <c r="J50" s="47"/>
      <c r="K50" s="47"/>
      <c r="L50" s="47"/>
      <c r="M50" s="47"/>
      <c r="N50" s="47"/>
      <c r="O50" s="47"/>
      <c r="P50" s="47"/>
      <c r="Q50" s="47"/>
      <c r="R50" s="47"/>
      <c r="S50" s="47"/>
      <c r="T50" s="47"/>
    </row>
    <row r="51" spans="1:20" hidden="1" x14ac:dyDescent="0.35">
      <c r="A51" s="47"/>
      <c r="B51" s="47"/>
      <c r="C51" s="47"/>
      <c r="D51" s="47"/>
      <c r="E51" s="47"/>
      <c r="F51" s="47"/>
      <c r="G51" s="47"/>
      <c r="H51" s="47"/>
      <c r="I51" s="47"/>
      <c r="J51" s="47"/>
      <c r="K51" s="47"/>
      <c r="L51" s="47"/>
      <c r="M51" s="47"/>
      <c r="N51" s="47"/>
      <c r="O51" s="47"/>
      <c r="P51" s="47"/>
      <c r="Q51" s="47"/>
      <c r="R51" s="47"/>
      <c r="S51" s="47"/>
      <c r="T51" s="47"/>
    </row>
    <row r="52" spans="1:20" hidden="1" x14ac:dyDescent="0.35">
      <c r="A52" s="47"/>
      <c r="B52" s="47"/>
      <c r="C52" s="47"/>
      <c r="D52" s="47"/>
      <c r="E52" s="47"/>
      <c r="F52" s="47"/>
      <c r="G52" s="47"/>
      <c r="H52" s="47"/>
      <c r="I52" s="47"/>
      <c r="J52" s="47"/>
      <c r="K52" s="47"/>
      <c r="L52" s="47"/>
      <c r="M52" s="47"/>
      <c r="N52" s="47"/>
      <c r="O52" s="47"/>
      <c r="P52" s="47"/>
      <c r="Q52" s="47"/>
      <c r="R52" s="47"/>
      <c r="S52" s="47"/>
      <c r="T52" s="47"/>
    </row>
    <row r="53" spans="1:20" hidden="1" x14ac:dyDescent="0.35">
      <c r="A53" s="47"/>
      <c r="B53" s="47"/>
      <c r="C53" s="47"/>
      <c r="D53" s="47"/>
      <c r="E53" s="47"/>
      <c r="F53" s="47"/>
      <c r="G53" s="47"/>
      <c r="H53" s="47"/>
      <c r="I53" s="47"/>
      <c r="J53" s="47"/>
      <c r="K53" s="47"/>
      <c r="L53" s="47"/>
      <c r="M53" s="47"/>
      <c r="N53" s="47"/>
      <c r="O53" s="47"/>
      <c r="P53" s="47"/>
      <c r="Q53" s="47"/>
      <c r="R53" s="47"/>
      <c r="S53" s="47"/>
      <c r="T53" s="47"/>
    </row>
    <row r="54" spans="1:20" hidden="1" x14ac:dyDescent="0.35">
      <c r="A54" s="47"/>
      <c r="B54" s="47"/>
      <c r="C54" s="47"/>
      <c r="D54" s="47"/>
      <c r="E54" s="47"/>
      <c r="F54" s="47"/>
      <c r="G54" s="47"/>
      <c r="H54" s="47"/>
      <c r="I54" s="47"/>
      <c r="J54" s="47"/>
      <c r="K54" s="47"/>
      <c r="L54" s="47"/>
      <c r="M54" s="47"/>
      <c r="N54" s="47"/>
      <c r="O54" s="47"/>
      <c r="P54" s="47"/>
      <c r="Q54" s="47"/>
      <c r="R54" s="47"/>
      <c r="S54" s="47"/>
      <c r="T54" s="47"/>
    </row>
    <row r="55" spans="1:20" hidden="1" x14ac:dyDescent="0.35">
      <c r="A55" s="47"/>
      <c r="B55" s="47"/>
      <c r="C55" s="47"/>
      <c r="D55" s="47"/>
      <c r="E55" s="47"/>
      <c r="F55" s="47"/>
      <c r="G55" s="47"/>
      <c r="H55" s="47"/>
      <c r="I55" s="47"/>
      <c r="J55" s="47"/>
      <c r="K55" s="47"/>
      <c r="L55" s="47"/>
      <c r="M55" s="47"/>
      <c r="N55" s="47"/>
      <c r="O55" s="47"/>
      <c r="P55" s="47"/>
      <c r="Q55" s="47"/>
      <c r="R55" s="47"/>
      <c r="S55" s="47"/>
      <c r="T55" s="47"/>
    </row>
    <row r="56" spans="1:20" hidden="1" x14ac:dyDescent="0.35">
      <c r="A56" s="47"/>
      <c r="B56" s="47"/>
      <c r="C56" s="47"/>
      <c r="D56" s="47"/>
      <c r="E56" s="47"/>
      <c r="F56" s="47"/>
      <c r="G56" s="47"/>
      <c r="H56" s="47"/>
      <c r="I56" s="47"/>
      <c r="J56" s="47"/>
      <c r="K56" s="47"/>
      <c r="L56" s="47"/>
      <c r="M56" s="47"/>
      <c r="N56" s="47"/>
      <c r="O56" s="47"/>
      <c r="P56" s="47"/>
      <c r="Q56" s="47"/>
      <c r="R56" s="47"/>
      <c r="S56" s="47"/>
      <c r="T56" s="47"/>
    </row>
    <row r="57" spans="1:20" hidden="1" x14ac:dyDescent="0.35">
      <c r="A57" s="47"/>
      <c r="B57" s="47"/>
      <c r="C57" s="47"/>
      <c r="D57" s="47"/>
      <c r="E57" s="47"/>
      <c r="F57" s="47"/>
      <c r="G57" s="47"/>
      <c r="H57" s="47"/>
      <c r="I57" s="47"/>
      <c r="J57" s="47"/>
      <c r="K57" s="47"/>
      <c r="L57" s="47"/>
      <c r="M57" s="47"/>
      <c r="N57" s="47"/>
      <c r="O57" s="47"/>
      <c r="P57" s="47"/>
      <c r="Q57" s="47"/>
      <c r="R57" s="47"/>
      <c r="S57" s="47"/>
      <c r="T57" s="47"/>
    </row>
    <row r="58" spans="1:20" hidden="1" x14ac:dyDescent="0.35">
      <c r="A58" s="47"/>
      <c r="B58" s="47"/>
      <c r="C58" s="47"/>
      <c r="D58" s="47"/>
      <c r="E58" s="47"/>
      <c r="F58" s="47"/>
      <c r="G58" s="47"/>
      <c r="H58" s="47"/>
      <c r="I58" s="47"/>
      <c r="J58" s="47"/>
      <c r="K58" s="47"/>
      <c r="L58" s="47"/>
      <c r="M58" s="47"/>
      <c r="N58" s="47"/>
      <c r="O58" s="47"/>
      <c r="P58" s="47"/>
      <c r="Q58" s="47"/>
      <c r="R58" s="47"/>
      <c r="S58" s="47"/>
      <c r="T58" s="47"/>
    </row>
    <row r="59" spans="1:20" hidden="1" x14ac:dyDescent="0.35">
      <c r="A59" s="47"/>
      <c r="B59" s="47"/>
      <c r="C59" s="47"/>
      <c r="D59" s="47"/>
      <c r="E59" s="47"/>
      <c r="F59" s="47"/>
      <c r="G59" s="47"/>
      <c r="H59" s="47"/>
      <c r="I59" s="47"/>
      <c r="J59" s="47"/>
      <c r="K59" s="47"/>
      <c r="L59" s="47"/>
      <c r="M59" s="47"/>
      <c r="N59" s="47"/>
      <c r="O59" s="47"/>
      <c r="P59" s="47"/>
      <c r="Q59" s="47"/>
      <c r="R59" s="47"/>
      <c r="S59" s="47"/>
      <c r="T59" s="47"/>
    </row>
    <row r="60" spans="1:20" hidden="1" x14ac:dyDescent="0.35">
      <c r="A60" s="47"/>
      <c r="B60" s="47"/>
      <c r="C60" s="47"/>
      <c r="D60" s="47"/>
      <c r="E60" s="47"/>
      <c r="F60" s="47"/>
      <c r="G60" s="47"/>
      <c r="H60" s="47"/>
      <c r="I60" s="47"/>
      <c r="J60" s="47"/>
      <c r="K60" s="47"/>
      <c r="L60" s="47"/>
      <c r="M60" s="47"/>
      <c r="N60" s="47"/>
      <c r="O60" s="47"/>
      <c r="P60" s="47"/>
      <c r="Q60" s="47"/>
      <c r="R60" s="47"/>
      <c r="S60" s="47"/>
      <c r="T60" s="47"/>
    </row>
    <row r="61" spans="1:20" hidden="1" x14ac:dyDescent="0.35">
      <c r="A61" s="47"/>
      <c r="B61" s="47"/>
      <c r="C61" s="47"/>
      <c r="D61" s="47"/>
      <c r="E61" s="47"/>
      <c r="F61" s="47"/>
      <c r="G61" s="47"/>
      <c r="H61" s="47"/>
      <c r="I61" s="47"/>
      <c r="J61" s="47"/>
      <c r="K61" s="47"/>
      <c r="L61" s="47"/>
      <c r="M61" s="47"/>
      <c r="N61" s="47"/>
      <c r="O61" s="47"/>
      <c r="P61" s="47"/>
      <c r="Q61" s="47"/>
      <c r="R61" s="47"/>
      <c r="S61" s="47"/>
      <c r="T61" s="4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034E-2E11-4F66-913C-8AA4F555BFE7}">
  <dimension ref="A1:AB84"/>
  <sheetViews>
    <sheetView topLeftCell="A16" zoomScale="85" zoomScaleNormal="85" workbookViewId="0">
      <selection activeCell="B40" sqref="B40"/>
    </sheetView>
  </sheetViews>
  <sheetFormatPr defaultColWidth="12.26953125" defaultRowHeight="12" customHeight="1" x14ac:dyDescent="0.35"/>
  <cols>
    <col min="1" max="1" width="25" customWidth="1"/>
    <col min="2" max="2" width="32.1796875" customWidth="1"/>
    <col min="3" max="3" width="28.1796875" customWidth="1"/>
    <col min="4" max="4" width="15.26953125" customWidth="1"/>
    <col min="10" max="10" width="17.1796875" customWidth="1"/>
    <col min="11" max="12" width="16.453125" bestFit="1" customWidth="1"/>
    <col min="20" max="20" width="22.81640625" customWidth="1"/>
    <col min="22" max="22" width="14.54296875" bestFit="1" customWidth="1"/>
    <col min="23" max="23" width="23.1796875" customWidth="1"/>
    <col min="24" max="24" width="15.54296875" bestFit="1" customWidth="1"/>
    <col min="25" max="25" width="14.453125" bestFit="1" customWidth="1"/>
    <col min="26" max="26" width="13.453125" bestFit="1" customWidth="1"/>
    <col min="27" max="27" width="16.1796875" bestFit="1" customWidth="1"/>
  </cols>
  <sheetData>
    <row r="1" spans="1:28" ht="12" customHeight="1" x14ac:dyDescent="0.35">
      <c r="A1" s="3"/>
      <c r="B1" s="233" t="s">
        <v>51</v>
      </c>
      <c r="C1" s="233"/>
      <c r="D1" s="233"/>
      <c r="E1" s="234"/>
      <c r="F1" s="24"/>
      <c r="G1" s="24"/>
      <c r="H1" s="24"/>
      <c r="J1" s="114" t="s">
        <v>52</v>
      </c>
      <c r="K1" s="115"/>
      <c r="L1" s="115"/>
      <c r="M1" s="115"/>
      <c r="N1" s="180" t="s">
        <v>53</v>
      </c>
      <c r="O1" s="180"/>
      <c r="P1" s="181" t="s">
        <v>54</v>
      </c>
      <c r="Q1" s="182"/>
      <c r="R1" s="182"/>
      <c r="S1" s="183"/>
      <c r="T1" s="113"/>
      <c r="U1" s="28"/>
      <c r="V1" s="29"/>
      <c r="W1" s="28"/>
      <c r="X1" s="28"/>
      <c r="Y1" s="28"/>
      <c r="Z1" s="28"/>
      <c r="AA1" s="28"/>
      <c r="AB1" s="28"/>
    </row>
    <row r="2" spans="1:28" ht="12" customHeight="1" x14ac:dyDescent="0.35">
      <c r="A2" s="28"/>
      <c r="B2" s="29"/>
      <c r="C2" s="28"/>
      <c r="D2" s="28"/>
      <c r="E2" s="28"/>
      <c r="F2" s="28"/>
      <c r="G2" s="28"/>
      <c r="H2" s="28"/>
      <c r="J2" s="116"/>
      <c r="K2" s="116"/>
      <c r="L2" s="116"/>
      <c r="M2" s="27"/>
      <c r="N2" s="184"/>
      <c r="O2" s="184"/>
      <c r="P2" s="185" t="s">
        <v>55</v>
      </c>
      <c r="Q2" s="186" t="s">
        <v>56</v>
      </c>
      <c r="R2" s="186" t="s">
        <v>57</v>
      </c>
      <c r="S2" s="187" t="s">
        <v>58</v>
      </c>
      <c r="T2" s="188"/>
      <c r="U2" s="28"/>
      <c r="V2" s="30" t="s">
        <v>59</v>
      </c>
      <c r="W2" s="28"/>
      <c r="X2" s="28"/>
      <c r="Y2" s="28"/>
      <c r="Z2" s="28"/>
      <c r="AA2" s="28"/>
      <c r="AB2" s="28"/>
    </row>
    <row r="3" spans="1:28" ht="12" customHeight="1" x14ac:dyDescent="0.35">
      <c r="A3" s="28"/>
      <c r="B3" s="30" t="s">
        <v>60</v>
      </c>
      <c r="C3" s="28"/>
      <c r="D3" s="28"/>
      <c r="E3" s="28"/>
      <c r="F3" s="28"/>
      <c r="G3" s="28"/>
      <c r="H3" s="28"/>
      <c r="I3" s="41"/>
      <c r="J3" s="189" t="s">
        <v>61</v>
      </c>
      <c r="K3" s="189"/>
      <c r="L3" s="190" t="s">
        <v>62</v>
      </c>
      <c r="M3" s="113"/>
      <c r="N3" s="189"/>
      <c r="O3" s="189"/>
      <c r="P3" s="191" t="s">
        <v>63</v>
      </c>
      <c r="Q3" s="192" t="s">
        <v>63</v>
      </c>
      <c r="R3" s="192" t="s">
        <v>63</v>
      </c>
      <c r="S3" s="193" t="s">
        <v>63</v>
      </c>
      <c r="T3" s="188"/>
      <c r="U3" s="28"/>
      <c r="V3" s="29"/>
      <c r="W3" s="28"/>
      <c r="X3" s="28"/>
      <c r="Y3" s="28"/>
      <c r="Z3" s="28"/>
      <c r="AA3" s="28"/>
      <c r="AB3" s="28"/>
    </row>
    <row r="4" spans="1:28" ht="12" customHeight="1" x14ac:dyDescent="0.35">
      <c r="A4" s="28"/>
      <c r="B4" s="29"/>
      <c r="C4" s="28"/>
      <c r="D4" s="28"/>
      <c r="E4" s="28"/>
      <c r="F4" s="28"/>
      <c r="G4" s="28"/>
      <c r="H4" s="28"/>
      <c r="J4" s="194" t="s">
        <v>3</v>
      </c>
      <c r="K4" s="194" t="s">
        <v>5</v>
      </c>
      <c r="L4" s="195">
        <v>3023</v>
      </c>
      <c r="M4" s="113"/>
      <c r="N4" s="194" t="s">
        <v>3</v>
      </c>
      <c r="O4" s="194" t="s">
        <v>5</v>
      </c>
      <c r="P4" s="196">
        <v>3.01025471386E-2</v>
      </c>
      <c r="Q4" s="197">
        <v>0.102547138604</v>
      </c>
      <c r="R4" s="197">
        <v>0.35229904068809997</v>
      </c>
      <c r="S4" s="198">
        <v>0.51505127356930003</v>
      </c>
      <c r="T4" s="188"/>
      <c r="U4" s="6"/>
      <c r="V4" s="18" t="s">
        <v>3</v>
      </c>
      <c r="W4" s="58">
        <f>L47</f>
        <v>0.19020000000000001</v>
      </c>
      <c r="X4" s="8" t="s">
        <v>64</v>
      </c>
      <c r="Y4" s="8" t="s">
        <v>65</v>
      </c>
      <c r="Z4" s="8" t="s">
        <v>66</v>
      </c>
      <c r="AA4" s="8" t="s">
        <v>58</v>
      </c>
      <c r="AB4" s="8"/>
    </row>
    <row r="5" spans="1:28" ht="12" customHeight="1" x14ac:dyDescent="0.35">
      <c r="A5" s="6"/>
      <c r="B5" s="18" t="s">
        <v>3</v>
      </c>
      <c r="C5" s="8"/>
      <c r="D5" s="8" t="s">
        <v>64</v>
      </c>
      <c r="E5" s="8" t="s">
        <v>65</v>
      </c>
      <c r="F5" s="8" t="s">
        <v>66</v>
      </c>
      <c r="G5" s="8" t="s">
        <v>58</v>
      </c>
      <c r="H5" s="8"/>
      <c r="J5" s="199"/>
      <c r="K5" s="199" t="s">
        <v>4</v>
      </c>
      <c r="L5" s="200">
        <v>2831</v>
      </c>
      <c r="M5" s="113"/>
      <c r="N5" s="199"/>
      <c r="O5" s="199" t="s">
        <v>4</v>
      </c>
      <c r="P5" s="201">
        <v>6.5347933592369997E-2</v>
      </c>
      <c r="Q5" s="202">
        <v>0.15294948781350001</v>
      </c>
      <c r="R5" s="202">
        <v>0.36665489226420001</v>
      </c>
      <c r="S5" s="203">
        <v>0.41504768632990002</v>
      </c>
      <c r="T5" s="188"/>
      <c r="U5" s="32"/>
      <c r="V5" s="33"/>
      <c r="W5" s="78"/>
      <c r="X5" s="34">
        <f t="shared" ref="X5:AA6" si="0">$W$4*$C6*D6</f>
        <v>3.7287530907806322E-3</v>
      </c>
      <c r="Y5" s="34">
        <f t="shared" si="0"/>
        <v>8.7272977746383103E-3</v>
      </c>
      <c r="Z5" s="34">
        <f t="shared" si="0"/>
        <v>2.0921328152595252E-2</v>
      </c>
      <c r="AA5" s="34">
        <f t="shared" si="0"/>
        <v>2.3682620981984096E-2</v>
      </c>
      <c r="AB5" s="31"/>
    </row>
    <row r="6" spans="1:28" ht="12" customHeight="1" x14ac:dyDescent="0.35">
      <c r="A6" s="6"/>
      <c r="B6" s="16" t="s">
        <v>4</v>
      </c>
      <c r="C6" s="17">
        <f>'Financial Wellness Calculator'!C6</f>
        <v>0.3</v>
      </c>
      <c r="D6" s="23">
        <f>P5</f>
        <v>6.5347933592369997E-2</v>
      </c>
      <c r="E6" s="23">
        <f>Q5</f>
        <v>0.15294948781350001</v>
      </c>
      <c r="F6" s="23">
        <f>R5</f>
        <v>0.36665489226420001</v>
      </c>
      <c r="G6" s="23">
        <f>S5</f>
        <v>0.41504768632990002</v>
      </c>
      <c r="H6" s="8"/>
      <c r="I6" s="25"/>
      <c r="J6" s="199" t="s">
        <v>67</v>
      </c>
      <c r="K6" s="199" t="s">
        <v>8</v>
      </c>
      <c r="L6" s="200">
        <v>4329</v>
      </c>
      <c r="M6" s="113"/>
      <c r="N6" s="199" t="s">
        <v>67</v>
      </c>
      <c r="O6" s="199" t="s">
        <v>8</v>
      </c>
      <c r="P6" s="201">
        <v>4.2735042735040002E-2</v>
      </c>
      <c r="Q6" s="202">
        <v>0.1141141141141</v>
      </c>
      <c r="R6" s="202">
        <v>0.36313236313239999</v>
      </c>
      <c r="S6" s="203">
        <v>0.4800184800185</v>
      </c>
      <c r="T6" s="188"/>
      <c r="U6" s="32"/>
      <c r="V6" s="33"/>
      <c r="W6" s="78"/>
      <c r="X6" s="34">
        <f t="shared" si="0"/>
        <v>4.0078531260332043E-3</v>
      </c>
      <c r="Y6" s="34">
        <f t="shared" si="0"/>
        <v>1.365312603373656E-2</v>
      </c>
      <c r="Z6" s="34">
        <f t="shared" si="0"/>
        <v>4.6905094277213635E-2</v>
      </c>
      <c r="AA6" s="34">
        <f t="shared" si="0"/>
        <v>6.8573926563016613E-2</v>
      </c>
      <c r="AB6" s="31"/>
    </row>
    <row r="7" spans="1:28" ht="12" customHeight="1" x14ac:dyDescent="0.35">
      <c r="A7" s="6"/>
      <c r="B7" s="16" t="s">
        <v>5</v>
      </c>
      <c r="C7" s="17">
        <f>'Financial Wellness Calculator'!C7</f>
        <v>0.7</v>
      </c>
      <c r="D7" s="23">
        <f>P4</f>
        <v>3.01025471386E-2</v>
      </c>
      <c r="E7" s="23">
        <f>Q4</f>
        <v>0.102547138604</v>
      </c>
      <c r="F7" s="23">
        <f>R4</f>
        <v>0.35229904068809997</v>
      </c>
      <c r="G7" s="23">
        <f>S4</f>
        <v>0.51505127356930003</v>
      </c>
      <c r="H7" s="8"/>
      <c r="I7" s="25"/>
      <c r="J7" s="199"/>
      <c r="K7" s="199" t="s">
        <v>68</v>
      </c>
      <c r="L7" s="200">
        <v>1461</v>
      </c>
      <c r="M7" s="113"/>
      <c r="N7" s="199"/>
      <c r="O7" s="199" t="s">
        <v>68</v>
      </c>
      <c r="P7" s="201">
        <v>5.8179329226560002E-2</v>
      </c>
      <c r="Q7" s="202">
        <v>0.15811088295690001</v>
      </c>
      <c r="R7" s="202">
        <v>0.34565366187539998</v>
      </c>
      <c r="S7" s="203">
        <v>0.43805612594109999</v>
      </c>
      <c r="T7" s="188"/>
      <c r="U7" s="32"/>
      <c r="V7" s="35"/>
      <c r="W7" s="78"/>
      <c r="X7" s="34"/>
      <c r="Y7" s="34"/>
      <c r="Z7" s="34"/>
      <c r="AA7" s="34"/>
      <c r="AB7" s="31"/>
    </row>
    <row r="8" spans="1:28" ht="12" customHeight="1" x14ac:dyDescent="0.35">
      <c r="A8" s="6"/>
      <c r="B8" s="16" t="s">
        <v>8</v>
      </c>
      <c r="C8" s="17">
        <f>'Financial Wellness Calculator'!C10</f>
        <v>0.6</v>
      </c>
      <c r="D8" s="23">
        <f t="shared" ref="D8:D22" si="1">P6</f>
        <v>4.2735042735040002E-2</v>
      </c>
      <c r="E8" s="23">
        <f t="shared" ref="E8:E22" si="2">Q6</f>
        <v>0.1141141141141</v>
      </c>
      <c r="F8" s="23">
        <f t="shared" ref="F8:F22" si="3">R6</f>
        <v>0.36313236313239999</v>
      </c>
      <c r="G8" s="23">
        <f t="shared" ref="G8:G22" si="4">S6</f>
        <v>0.4800184800185</v>
      </c>
      <c r="H8" s="8"/>
      <c r="I8" s="25"/>
      <c r="J8" s="199" t="s">
        <v>69</v>
      </c>
      <c r="K8" s="199" t="s">
        <v>70</v>
      </c>
      <c r="L8" s="200">
        <v>889</v>
      </c>
      <c r="M8" s="113"/>
      <c r="N8" s="199" t="s">
        <v>69</v>
      </c>
      <c r="O8" s="199" t="s">
        <v>70</v>
      </c>
      <c r="P8" s="201">
        <v>5.7367829021369998E-2</v>
      </c>
      <c r="Q8" s="202">
        <v>0.1383577052868</v>
      </c>
      <c r="R8" s="202">
        <v>0.44094488188980002</v>
      </c>
      <c r="S8" s="203">
        <v>0.36332958380199998</v>
      </c>
      <c r="T8" s="188"/>
      <c r="U8" s="32"/>
      <c r="V8" s="36" t="s">
        <v>71</v>
      </c>
      <c r="W8" s="58">
        <f>L48</f>
        <v>3.0299999999999997E-2</v>
      </c>
      <c r="X8" s="34"/>
      <c r="Y8" s="34"/>
      <c r="Z8" s="34"/>
      <c r="AA8" s="34"/>
      <c r="AB8" s="31"/>
    </row>
    <row r="9" spans="1:28" ht="12" customHeight="1" x14ac:dyDescent="0.35">
      <c r="A9" s="6"/>
      <c r="B9" s="16" t="s">
        <v>9</v>
      </c>
      <c r="C9" s="17">
        <f>'Financial Wellness Calculator'!C11</f>
        <v>0.4</v>
      </c>
      <c r="D9" s="23">
        <f t="shared" si="1"/>
        <v>5.8179329226560002E-2</v>
      </c>
      <c r="E9" s="23">
        <f t="shared" si="2"/>
        <v>0.15811088295690001</v>
      </c>
      <c r="F9" s="23">
        <f t="shared" si="3"/>
        <v>0.34565366187539998</v>
      </c>
      <c r="G9" s="23">
        <f t="shared" si="4"/>
        <v>0.43805612594109999</v>
      </c>
      <c r="H9" s="8"/>
      <c r="I9" s="25"/>
      <c r="J9" s="199"/>
      <c r="K9" s="199" t="s">
        <v>72</v>
      </c>
      <c r="L9" s="200">
        <v>1908</v>
      </c>
      <c r="M9" s="113"/>
      <c r="N9" s="199"/>
      <c r="O9" s="199" t="s">
        <v>72</v>
      </c>
      <c r="P9" s="201">
        <v>4.5073375262049999E-2</v>
      </c>
      <c r="Q9" s="202">
        <v>0.14517819706499999</v>
      </c>
      <c r="R9" s="202">
        <v>0.3888888888889</v>
      </c>
      <c r="S9" s="203">
        <v>0.42085953878409998</v>
      </c>
      <c r="T9" s="188"/>
      <c r="U9" s="32"/>
      <c r="V9" s="33"/>
      <c r="W9" s="78"/>
      <c r="X9" s="34">
        <f t="shared" ref="X9:AA10" si="5">$W$8*$C8*D8</f>
        <v>7.7692307692302719E-4</v>
      </c>
      <c r="Y9" s="34">
        <f t="shared" si="5"/>
        <v>2.0745945945943377E-3</v>
      </c>
      <c r="Z9" s="34">
        <f t="shared" si="5"/>
        <v>6.6017463617470311E-3</v>
      </c>
      <c r="AA9" s="34">
        <f t="shared" si="5"/>
        <v>8.7267359667363292E-3</v>
      </c>
      <c r="AB9" s="31"/>
    </row>
    <row r="10" spans="1:28" ht="12" customHeight="1" x14ac:dyDescent="0.35">
      <c r="A10" s="6"/>
      <c r="B10" s="16" t="s">
        <v>11</v>
      </c>
      <c r="C10" s="17">
        <f>'Financial Wellness Calculator'!C14</f>
        <v>0.35</v>
      </c>
      <c r="D10" s="23">
        <f t="shared" si="1"/>
        <v>5.7367829021369998E-2</v>
      </c>
      <c r="E10" s="23">
        <f t="shared" si="2"/>
        <v>0.1383577052868</v>
      </c>
      <c r="F10" s="23">
        <f t="shared" si="3"/>
        <v>0.44094488188980002</v>
      </c>
      <c r="G10" s="23">
        <f t="shared" si="4"/>
        <v>0.36332958380199998</v>
      </c>
      <c r="H10" s="8"/>
      <c r="I10" s="25"/>
      <c r="J10" s="199"/>
      <c r="K10" s="199" t="s">
        <v>73</v>
      </c>
      <c r="L10" s="200">
        <v>1306</v>
      </c>
      <c r="M10" s="113"/>
      <c r="N10" s="199"/>
      <c r="O10" s="199" t="s">
        <v>73</v>
      </c>
      <c r="P10" s="201">
        <v>5.8958652373659999E-2</v>
      </c>
      <c r="Q10" s="202">
        <v>0.1271056661562</v>
      </c>
      <c r="R10" s="202">
        <v>0.36217457886679999</v>
      </c>
      <c r="S10" s="203">
        <v>0.45176110260340002</v>
      </c>
      <c r="T10" s="188"/>
      <c r="U10" s="32"/>
      <c r="V10" s="33"/>
      <c r="W10" s="78"/>
      <c r="X10" s="34">
        <f t="shared" si="5"/>
        <v>7.0513347022590719E-4</v>
      </c>
      <c r="Y10" s="34">
        <f t="shared" si="5"/>
        <v>1.9163039014376279E-3</v>
      </c>
      <c r="Z10" s="34">
        <f t="shared" si="5"/>
        <v>4.1893223819298477E-3</v>
      </c>
      <c r="AA10" s="34">
        <f t="shared" si="5"/>
        <v>5.3092402464061314E-3</v>
      </c>
      <c r="AB10" s="31"/>
    </row>
    <row r="11" spans="1:28" ht="12" customHeight="1" x14ac:dyDescent="0.35">
      <c r="A11" s="6"/>
      <c r="B11" s="16" t="s">
        <v>12</v>
      </c>
      <c r="C11" s="17">
        <f>'Financial Wellness Calculator'!C15</f>
        <v>0.22</v>
      </c>
      <c r="D11" s="23">
        <f t="shared" si="1"/>
        <v>4.5073375262049999E-2</v>
      </c>
      <c r="E11" s="23">
        <f t="shared" si="2"/>
        <v>0.14517819706499999</v>
      </c>
      <c r="F11" s="23">
        <f t="shared" si="3"/>
        <v>0.3888888888889</v>
      </c>
      <c r="G11" s="23">
        <f t="shared" si="4"/>
        <v>0.42085953878409998</v>
      </c>
      <c r="H11" s="8"/>
      <c r="I11" s="25"/>
      <c r="J11" s="199"/>
      <c r="K11" s="199" t="s">
        <v>74</v>
      </c>
      <c r="L11" s="200">
        <v>1275</v>
      </c>
      <c r="M11" s="113"/>
      <c r="N11" s="199"/>
      <c r="O11" s="199" t="s">
        <v>74</v>
      </c>
      <c r="P11" s="201">
        <v>3.8431372549020001E-2</v>
      </c>
      <c r="Q11" s="202">
        <v>0.1098039215686</v>
      </c>
      <c r="R11" s="202">
        <v>0.28941176470590002</v>
      </c>
      <c r="S11" s="203">
        <v>0.56235294117650003</v>
      </c>
      <c r="T11" s="188"/>
      <c r="U11" s="32"/>
      <c r="V11" s="35"/>
      <c r="W11" s="78"/>
      <c r="X11" s="34"/>
      <c r="Y11" s="34"/>
      <c r="Z11" s="34"/>
      <c r="AA11" s="34"/>
      <c r="AB11" s="31"/>
    </row>
    <row r="12" spans="1:28" ht="12" customHeight="1" x14ac:dyDescent="0.35">
      <c r="A12" s="6"/>
      <c r="B12" s="16" t="s">
        <v>13</v>
      </c>
      <c r="C12" s="17">
        <f>'Financial Wellness Calculator'!C16</f>
        <v>0.22</v>
      </c>
      <c r="D12" s="23">
        <f t="shared" si="1"/>
        <v>5.8958652373659999E-2</v>
      </c>
      <c r="E12" s="23">
        <f t="shared" si="2"/>
        <v>0.1271056661562</v>
      </c>
      <c r="F12" s="23">
        <f t="shared" si="3"/>
        <v>0.36217457886679999</v>
      </c>
      <c r="G12" s="23">
        <f t="shared" si="4"/>
        <v>0.45176110260340002</v>
      </c>
      <c r="H12" s="8"/>
      <c r="I12" s="25"/>
      <c r="J12" s="199"/>
      <c r="K12" s="199" t="s">
        <v>75</v>
      </c>
      <c r="L12" s="200">
        <v>477</v>
      </c>
      <c r="M12" s="113"/>
      <c r="N12" s="199"/>
      <c r="O12" s="199" t="s">
        <v>75</v>
      </c>
      <c r="P12" s="201">
        <v>2.7253668763100002E-2</v>
      </c>
      <c r="Q12" s="202">
        <v>7.7568134171909997E-2</v>
      </c>
      <c r="R12" s="202">
        <v>0.26624737945490001</v>
      </c>
      <c r="S12" s="203">
        <v>0.62893081761009995</v>
      </c>
      <c r="T12" s="188"/>
      <c r="U12" s="32"/>
      <c r="V12" s="36" t="s">
        <v>69</v>
      </c>
      <c r="W12" s="58">
        <f>L49</f>
        <v>0.1472</v>
      </c>
      <c r="X12" s="34"/>
      <c r="Y12" s="34"/>
      <c r="Z12" s="34"/>
      <c r="AA12" s="34"/>
      <c r="AB12" s="31"/>
    </row>
    <row r="13" spans="1:28" ht="12" customHeight="1" x14ac:dyDescent="0.35">
      <c r="A13" s="6"/>
      <c r="B13" s="16" t="s">
        <v>14</v>
      </c>
      <c r="C13" s="17">
        <f>'Financial Wellness Calculator'!C17</f>
        <v>0.17</v>
      </c>
      <c r="D13" s="23">
        <f t="shared" si="1"/>
        <v>3.8431372549020001E-2</v>
      </c>
      <c r="E13" s="23">
        <f t="shared" si="2"/>
        <v>0.1098039215686</v>
      </c>
      <c r="F13" s="23">
        <f t="shared" si="3"/>
        <v>0.28941176470590002</v>
      </c>
      <c r="G13" s="23">
        <f t="shared" si="4"/>
        <v>0.56235294117650003</v>
      </c>
      <c r="H13" s="8"/>
      <c r="I13" s="25"/>
      <c r="J13" s="199" t="s">
        <v>76</v>
      </c>
      <c r="K13" s="199" t="s">
        <v>77</v>
      </c>
      <c r="L13" s="200">
        <v>1921</v>
      </c>
      <c r="M13" s="113"/>
      <c r="N13" s="199" t="s">
        <v>76</v>
      </c>
      <c r="O13" s="199" t="s">
        <v>77</v>
      </c>
      <c r="P13" s="201">
        <v>3.956272774597E-2</v>
      </c>
      <c r="Q13" s="202">
        <v>0.1249349297241</v>
      </c>
      <c r="R13" s="202">
        <v>0.37844872462259999</v>
      </c>
      <c r="S13" s="203">
        <v>0.45705361790729998</v>
      </c>
      <c r="T13" s="188"/>
      <c r="U13" s="32"/>
      <c r="V13" s="33"/>
      <c r="W13" s="78"/>
      <c r="X13" s="34">
        <f t="shared" ref="X13:AA17" si="6">$W$12*$C10*D10</f>
        <v>2.9555905511809821E-3</v>
      </c>
      <c r="Y13" s="34">
        <f t="shared" si="6"/>
        <v>7.1281889763759355E-3</v>
      </c>
      <c r="Z13" s="34">
        <f t="shared" si="6"/>
        <v>2.2717480314962495E-2</v>
      </c>
      <c r="AA13" s="34">
        <f t="shared" si="6"/>
        <v>1.8718740157479038E-2</v>
      </c>
      <c r="AB13" s="31"/>
    </row>
    <row r="14" spans="1:28" ht="12" customHeight="1" x14ac:dyDescent="0.35">
      <c r="A14" s="6"/>
      <c r="B14" s="16" t="s">
        <v>15</v>
      </c>
      <c r="C14" s="17">
        <f>'Financial Wellness Calculator'!C18</f>
        <v>0.04</v>
      </c>
      <c r="D14" s="23">
        <f t="shared" si="1"/>
        <v>2.7253668763100002E-2</v>
      </c>
      <c r="E14" s="23">
        <f t="shared" si="2"/>
        <v>7.7568134171909997E-2</v>
      </c>
      <c r="F14" s="23">
        <f t="shared" si="3"/>
        <v>0.26624737945490001</v>
      </c>
      <c r="G14" s="23">
        <f t="shared" si="4"/>
        <v>0.62893081761009995</v>
      </c>
      <c r="H14" s="8"/>
      <c r="I14" s="25"/>
      <c r="J14" s="199"/>
      <c r="K14" s="199" t="s">
        <v>18</v>
      </c>
      <c r="L14" s="200">
        <v>1528</v>
      </c>
      <c r="M14" s="113"/>
      <c r="N14" s="199"/>
      <c r="O14" s="199" t="s">
        <v>18</v>
      </c>
      <c r="P14" s="201">
        <v>5.235602094241E-2</v>
      </c>
      <c r="Q14" s="202">
        <v>0.1184554973822</v>
      </c>
      <c r="R14" s="202">
        <v>0.37041884816749998</v>
      </c>
      <c r="S14" s="203">
        <v>0.45876963350790001</v>
      </c>
      <c r="T14" s="188"/>
      <c r="U14" s="32"/>
      <c r="V14" s="33"/>
      <c r="W14" s="78"/>
      <c r="X14" s="34">
        <f t="shared" si="6"/>
        <v>1.4596561844862272E-3</v>
      </c>
      <c r="Y14" s="34">
        <f t="shared" si="6"/>
        <v>4.7014507337529597E-3</v>
      </c>
      <c r="Z14" s="34">
        <f t="shared" si="6"/>
        <v>1.2593777777778139E-2</v>
      </c>
      <c r="AA14" s="34">
        <f t="shared" si="6"/>
        <v>1.3629115303984295E-2</v>
      </c>
      <c r="AB14" s="31"/>
    </row>
    <row r="15" spans="1:28" ht="12" customHeight="1" x14ac:dyDescent="0.35">
      <c r="A15" s="6"/>
      <c r="B15" s="16" t="s">
        <v>17</v>
      </c>
      <c r="C15" s="17">
        <f>'Financial Wellness Calculator'!C21</f>
        <v>0.9</v>
      </c>
      <c r="D15" s="23">
        <f t="shared" si="1"/>
        <v>3.956272774597E-2</v>
      </c>
      <c r="E15" s="23">
        <f t="shared" si="2"/>
        <v>0.1249349297241</v>
      </c>
      <c r="F15" s="23">
        <f t="shared" si="3"/>
        <v>0.37844872462259999</v>
      </c>
      <c r="G15" s="23">
        <f t="shared" si="4"/>
        <v>0.45705361790729998</v>
      </c>
      <c r="H15" s="8"/>
      <c r="I15" s="25"/>
      <c r="J15" s="199"/>
      <c r="K15" s="199" t="s">
        <v>19</v>
      </c>
      <c r="L15" s="200">
        <v>1110</v>
      </c>
      <c r="M15" s="113"/>
      <c r="N15" s="199"/>
      <c r="O15" s="199" t="s">
        <v>19</v>
      </c>
      <c r="P15" s="201">
        <v>5.3153153153150001E-2</v>
      </c>
      <c r="Q15" s="202">
        <v>0.13963963963959999</v>
      </c>
      <c r="R15" s="202">
        <v>0.34054054054049998</v>
      </c>
      <c r="S15" s="203">
        <v>0.46666666666669998</v>
      </c>
      <c r="T15" s="188"/>
      <c r="U15" s="32"/>
      <c r="V15" s="33"/>
      <c r="W15" s="78"/>
      <c r="X15" s="34">
        <f t="shared" si="6"/>
        <v>1.9093169984686056E-3</v>
      </c>
      <c r="Y15" s="34">
        <f t="shared" si="6"/>
        <v>4.1161898928023816E-3</v>
      </c>
      <c r="Z15" s="34">
        <f t="shared" si="6"/>
        <v>1.1728661562022452E-2</v>
      </c>
      <c r="AA15" s="34">
        <f t="shared" si="6"/>
        <v>1.4629831546708508E-2</v>
      </c>
      <c r="AB15" s="31"/>
    </row>
    <row r="16" spans="1:28" ht="12" customHeight="1" x14ac:dyDescent="0.35">
      <c r="A16" s="6"/>
      <c r="B16" s="16" t="s">
        <v>18</v>
      </c>
      <c r="C16" s="17">
        <f>'Financial Wellness Calculator'!C22</f>
        <v>0.1</v>
      </c>
      <c r="D16" s="23">
        <f t="shared" si="1"/>
        <v>5.235602094241E-2</v>
      </c>
      <c r="E16" s="23">
        <f t="shared" si="2"/>
        <v>0.1184554973822</v>
      </c>
      <c r="F16" s="23">
        <f t="shared" si="3"/>
        <v>0.37041884816749998</v>
      </c>
      <c r="G16" s="23">
        <f t="shared" si="4"/>
        <v>0.45876963350790001</v>
      </c>
      <c r="H16" s="8"/>
      <c r="I16" s="25"/>
      <c r="J16" s="199"/>
      <c r="K16" s="199" t="s">
        <v>20</v>
      </c>
      <c r="L16" s="200">
        <v>427</v>
      </c>
      <c r="M16" s="113"/>
      <c r="N16" s="199"/>
      <c r="O16" s="199" t="s">
        <v>20</v>
      </c>
      <c r="P16" s="201">
        <v>4.4496487119440001E-2</v>
      </c>
      <c r="Q16" s="202">
        <v>0.15222482435599999</v>
      </c>
      <c r="R16" s="202">
        <v>0.32084309133490002</v>
      </c>
      <c r="S16" s="203">
        <v>0.48243559718970003</v>
      </c>
      <c r="T16" s="188"/>
      <c r="U16" s="32"/>
      <c r="V16" s="33"/>
      <c r="W16" s="78"/>
      <c r="X16" s="34">
        <f t="shared" si="6"/>
        <v>9.617066666666765E-4</v>
      </c>
      <c r="Y16" s="34">
        <f t="shared" si="6"/>
        <v>2.7477333333326467E-3</v>
      </c>
      <c r="Z16" s="34">
        <f t="shared" si="6"/>
        <v>7.2422400000004428E-3</v>
      </c>
      <c r="AA16" s="34">
        <f t="shared" si="6"/>
        <v>1.4072320000000738E-2</v>
      </c>
      <c r="AB16" s="31"/>
    </row>
    <row r="17" spans="1:28" ht="12" customHeight="1" x14ac:dyDescent="0.35">
      <c r="A17" s="6"/>
      <c r="B17" s="16" t="s">
        <v>19</v>
      </c>
      <c r="C17" s="17">
        <f>'Financial Wellness Calculator'!C23</f>
        <v>0</v>
      </c>
      <c r="D17" s="23">
        <f t="shared" si="1"/>
        <v>5.3153153153150001E-2</v>
      </c>
      <c r="E17" s="23">
        <f t="shared" si="2"/>
        <v>0.13963963963959999</v>
      </c>
      <c r="F17" s="23">
        <f t="shared" si="3"/>
        <v>0.34054054054049998</v>
      </c>
      <c r="G17" s="23">
        <f t="shared" si="4"/>
        <v>0.46666666666669998</v>
      </c>
      <c r="H17" s="8"/>
      <c r="I17" s="25"/>
      <c r="J17" s="199"/>
      <c r="K17" s="199" t="s">
        <v>78</v>
      </c>
      <c r="L17" s="200">
        <v>643</v>
      </c>
      <c r="M17" s="113"/>
      <c r="N17" s="199"/>
      <c r="O17" s="199" t="s">
        <v>78</v>
      </c>
      <c r="P17" s="201">
        <v>4.9766718506999999E-2</v>
      </c>
      <c r="Q17" s="202">
        <v>0.1150855365474</v>
      </c>
      <c r="R17" s="202">
        <v>0.36391912908239998</v>
      </c>
      <c r="S17" s="203">
        <v>0.4712286158631</v>
      </c>
      <c r="T17" s="188"/>
      <c r="U17" s="32"/>
      <c r="V17" s="33"/>
      <c r="W17" s="78"/>
      <c r="X17" s="34">
        <f t="shared" si="6"/>
        <v>1.6046960167713281E-4</v>
      </c>
      <c r="Y17" s="34">
        <f t="shared" si="6"/>
        <v>4.5672117400420606E-4</v>
      </c>
      <c r="Z17" s="34">
        <f t="shared" si="6"/>
        <v>1.5676645702304513E-3</v>
      </c>
      <c r="AA17" s="34">
        <f t="shared" si="6"/>
        <v>3.7031446540882686E-3</v>
      </c>
      <c r="AB17" s="31"/>
    </row>
    <row r="18" spans="1:28" ht="12" customHeight="1" x14ac:dyDescent="0.35">
      <c r="A18" s="6"/>
      <c r="B18" s="16" t="s">
        <v>20</v>
      </c>
      <c r="C18" s="17">
        <f>'Financial Wellness Calculator'!C24</f>
        <v>0</v>
      </c>
      <c r="D18" s="23">
        <f t="shared" si="1"/>
        <v>4.4496487119440001E-2</v>
      </c>
      <c r="E18" s="23">
        <f t="shared" si="2"/>
        <v>0.15222482435599999</v>
      </c>
      <c r="F18" s="23">
        <f t="shared" si="3"/>
        <v>0.32084309133490002</v>
      </c>
      <c r="G18" s="23">
        <f t="shared" si="4"/>
        <v>0.48243559718970003</v>
      </c>
      <c r="H18" s="8"/>
      <c r="I18" s="25"/>
      <c r="J18" s="199"/>
      <c r="K18" s="199" t="s">
        <v>79</v>
      </c>
      <c r="L18" s="200">
        <v>226</v>
      </c>
      <c r="M18" s="113"/>
      <c r="N18" s="199"/>
      <c r="O18" s="199" t="s">
        <v>79</v>
      </c>
      <c r="P18" s="201">
        <v>4.4247787610620003E-2</v>
      </c>
      <c r="Q18" s="202">
        <v>0.1238938053097</v>
      </c>
      <c r="R18" s="202">
        <v>0.2699115044248</v>
      </c>
      <c r="S18" s="203">
        <v>0.56194690265489999</v>
      </c>
      <c r="T18" s="188"/>
      <c r="U18" s="32"/>
      <c r="V18" s="33"/>
      <c r="W18" s="78"/>
      <c r="X18" s="34"/>
      <c r="Y18" s="34"/>
      <c r="Z18" s="34"/>
      <c r="AA18" s="34"/>
      <c r="AB18" s="31"/>
    </row>
    <row r="19" spans="1:28" ht="12" customHeight="1" x14ac:dyDescent="0.35">
      <c r="A19" s="6"/>
      <c r="B19" s="16" t="s">
        <v>21</v>
      </c>
      <c r="C19" s="17">
        <f>'Financial Wellness Calculator'!C25</f>
        <v>0</v>
      </c>
      <c r="D19" s="23">
        <f t="shared" si="1"/>
        <v>4.9766718506999999E-2</v>
      </c>
      <c r="E19" s="23">
        <f t="shared" si="2"/>
        <v>0.1150855365474</v>
      </c>
      <c r="F19" s="23">
        <f t="shared" si="3"/>
        <v>0.36391912908239998</v>
      </c>
      <c r="G19" s="23">
        <f t="shared" si="4"/>
        <v>0.4712286158631</v>
      </c>
      <c r="H19" s="8"/>
      <c r="I19" s="25"/>
      <c r="J19" s="199" t="s">
        <v>80</v>
      </c>
      <c r="K19" s="199" t="s">
        <v>24</v>
      </c>
      <c r="L19" s="200">
        <v>4243</v>
      </c>
      <c r="M19" s="113"/>
      <c r="N19" s="199" t="s">
        <v>80</v>
      </c>
      <c r="O19" s="199" t="s">
        <v>24</v>
      </c>
      <c r="P19" s="201">
        <v>4.8550553853409999E-2</v>
      </c>
      <c r="Q19" s="202">
        <v>0.12043365543249999</v>
      </c>
      <c r="R19" s="202">
        <v>0.37237803440959999</v>
      </c>
      <c r="S19" s="203">
        <v>0.45863775630449999</v>
      </c>
      <c r="T19" s="188"/>
      <c r="U19" s="32"/>
      <c r="V19" s="35"/>
      <c r="W19" s="78"/>
      <c r="X19" s="34"/>
      <c r="Y19" s="34"/>
      <c r="Z19" s="34"/>
      <c r="AA19" s="34"/>
      <c r="AB19" s="31"/>
    </row>
    <row r="20" spans="1:28" ht="12" customHeight="1" x14ac:dyDescent="0.35">
      <c r="A20" s="6"/>
      <c r="B20" s="16" t="s">
        <v>22</v>
      </c>
      <c r="C20" s="17">
        <f>'Financial Wellness Calculator'!C26</f>
        <v>0</v>
      </c>
      <c r="D20" s="23">
        <f t="shared" si="1"/>
        <v>4.4247787610620003E-2</v>
      </c>
      <c r="E20" s="23">
        <f t="shared" si="2"/>
        <v>0.1238938053097</v>
      </c>
      <c r="F20" s="23">
        <f t="shared" si="3"/>
        <v>0.2699115044248</v>
      </c>
      <c r="G20" s="23">
        <f t="shared" si="4"/>
        <v>0.56194690265489999</v>
      </c>
      <c r="H20" s="8"/>
      <c r="I20" s="25"/>
      <c r="J20" s="199"/>
      <c r="K20" s="199" t="s">
        <v>25</v>
      </c>
      <c r="L20" s="200">
        <v>1612</v>
      </c>
      <c r="M20" s="113"/>
      <c r="N20" s="199"/>
      <c r="O20" s="199" t="s">
        <v>25</v>
      </c>
      <c r="P20" s="201">
        <v>4.3424317617870002E-2</v>
      </c>
      <c r="Q20" s="202">
        <v>0.14392059553350001</v>
      </c>
      <c r="R20" s="202">
        <v>0.32444168734489998</v>
      </c>
      <c r="S20" s="203">
        <v>0.48821339950370002</v>
      </c>
      <c r="T20" s="188"/>
      <c r="U20" s="32"/>
      <c r="V20" s="36" t="s">
        <v>76</v>
      </c>
      <c r="W20" s="58">
        <f>L50</f>
        <v>7.980000000000001E-2</v>
      </c>
      <c r="X20" s="34"/>
      <c r="Y20" s="34"/>
      <c r="Z20" s="34"/>
      <c r="AA20" s="34"/>
      <c r="AB20" s="31"/>
    </row>
    <row r="21" spans="1:28" ht="12" customHeight="1" x14ac:dyDescent="0.35">
      <c r="A21" s="6"/>
      <c r="B21" s="16" t="s">
        <v>24</v>
      </c>
      <c r="C21" s="17">
        <f>'Financial Wellness Calculator'!C29</f>
        <v>0.95</v>
      </c>
      <c r="D21" s="23">
        <f t="shared" si="1"/>
        <v>4.8550553853409999E-2</v>
      </c>
      <c r="E21" s="23">
        <f t="shared" si="2"/>
        <v>0.12043365543249999</v>
      </c>
      <c r="F21" s="23">
        <f t="shared" si="3"/>
        <v>0.37237803440959999</v>
      </c>
      <c r="G21" s="23">
        <f t="shared" si="4"/>
        <v>0.45863775630449999</v>
      </c>
      <c r="H21" s="8"/>
      <c r="I21" s="25"/>
      <c r="J21" s="199" t="s">
        <v>26</v>
      </c>
      <c r="K21" s="199" t="s">
        <v>27</v>
      </c>
      <c r="L21" s="200">
        <v>1200</v>
      </c>
      <c r="M21" s="113"/>
      <c r="N21" s="199" t="s">
        <v>26</v>
      </c>
      <c r="O21" s="199" t="s">
        <v>27</v>
      </c>
      <c r="P21" s="201">
        <v>8.3333333333329998E-2</v>
      </c>
      <c r="Q21" s="202">
        <v>0.16916666666669999</v>
      </c>
      <c r="R21" s="202">
        <v>0.37083333333329999</v>
      </c>
      <c r="S21" s="203">
        <v>0.37666666666670001</v>
      </c>
      <c r="T21" s="188"/>
      <c r="U21" s="32"/>
      <c r="V21" s="33"/>
      <c r="W21" s="78"/>
      <c r="X21" s="34">
        <f t="shared" ref="X21:AA26" si="7">$W$20*$C15*D15</f>
        <v>2.8413951067155657E-3</v>
      </c>
      <c r="Y21" s="34">
        <f t="shared" si="7"/>
        <v>8.9728266527848641E-3</v>
      </c>
      <c r="Z21" s="34">
        <f t="shared" si="7"/>
        <v>2.7180187402395133E-2</v>
      </c>
      <c r="AA21" s="34">
        <f t="shared" si="7"/>
        <v>3.2825590838102291E-2</v>
      </c>
      <c r="AB21" s="31"/>
    </row>
    <row r="22" spans="1:28" ht="12" customHeight="1" x14ac:dyDescent="0.35">
      <c r="A22" s="6"/>
      <c r="B22" s="16" t="s">
        <v>25</v>
      </c>
      <c r="C22" s="17">
        <f>'Financial Wellness Calculator'!C30</f>
        <v>0.05</v>
      </c>
      <c r="D22" s="23">
        <f t="shared" si="1"/>
        <v>4.3424317617870002E-2</v>
      </c>
      <c r="E22" s="23">
        <f t="shared" si="2"/>
        <v>0.14392059553350001</v>
      </c>
      <c r="F22" s="23">
        <f t="shared" si="3"/>
        <v>0.32444168734489998</v>
      </c>
      <c r="G22" s="23">
        <f t="shared" si="4"/>
        <v>0.48821339950370002</v>
      </c>
      <c r="H22" s="8"/>
      <c r="I22" s="25"/>
      <c r="J22" s="199"/>
      <c r="K22" s="199" t="s">
        <v>28</v>
      </c>
      <c r="L22" s="200">
        <v>1420</v>
      </c>
      <c r="M22" s="113"/>
      <c r="N22" s="199"/>
      <c r="O22" s="199" t="s">
        <v>28</v>
      </c>
      <c r="P22" s="201">
        <v>6.4788732394369997E-2</v>
      </c>
      <c r="Q22" s="202">
        <v>0.1542253521127</v>
      </c>
      <c r="R22" s="202">
        <v>0.39788732394370002</v>
      </c>
      <c r="S22" s="203">
        <v>0.38309859154929998</v>
      </c>
      <c r="T22" s="188"/>
      <c r="U22" s="32"/>
      <c r="V22" s="33"/>
      <c r="W22" s="78"/>
      <c r="X22" s="34">
        <f t="shared" si="7"/>
        <v>4.1780104712043183E-4</v>
      </c>
      <c r="Y22" s="34">
        <f t="shared" si="7"/>
        <v>9.4527486910995617E-4</v>
      </c>
      <c r="Z22" s="34">
        <f t="shared" si="7"/>
        <v>2.9559424083766502E-3</v>
      </c>
      <c r="AA22" s="34">
        <f t="shared" si="7"/>
        <v>3.6609816753930425E-3</v>
      </c>
      <c r="AB22" s="31"/>
    </row>
    <row r="23" spans="1:28" ht="12" customHeight="1" x14ac:dyDescent="0.35">
      <c r="A23" s="6"/>
      <c r="B23" s="16" t="s">
        <v>81</v>
      </c>
      <c r="C23" s="17">
        <f>'Financial Wellness Calculator'!C33</f>
        <v>0</v>
      </c>
      <c r="D23" s="23">
        <f t="shared" ref="D23:G27" si="8">P22</f>
        <v>6.4788732394369997E-2</v>
      </c>
      <c r="E23" s="23">
        <f t="shared" si="8"/>
        <v>0.1542253521127</v>
      </c>
      <c r="F23" s="23">
        <f t="shared" si="8"/>
        <v>0.39788732394370002</v>
      </c>
      <c r="G23" s="23">
        <f t="shared" si="8"/>
        <v>0.38309859154929998</v>
      </c>
      <c r="H23" s="8"/>
      <c r="I23" s="25"/>
      <c r="J23" s="199"/>
      <c r="K23" s="199" t="s">
        <v>29</v>
      </c>
      <c r="L23" s="200">
        <v>1290</v>
      </c>
      <c r="M23" s="113"/>
      <c r="N23" s="199"/>
      <c r="O23" s="199" t="s">
        <v>29</v>
      </c>
      <c r="P23" s="201">
        <v>3.4883720930229997E-2</v>
      </c>
      <c r="Q23" s="202">
        <v>0.12480620155039999</v>
      </c>
      <c r="R23" s="202">
        <v>0.36356589147290003</v>
      </c>
      <c r="S23" s="203">
        <v>0.47674418604649998</v>
      </c>
      <c r="T23" s="188"/>
      <c r="U23" s="32"/>
      <c r="V23" s="33"/>
      <c r="W23" s="78"/>
      <c r="X23" s="34">
        <f t="shared" si="7"/>
        <v>0</v>
      </c>
      <c r="Y23" s="34">
        <f t="shared" si="7"/>
        <v>0</v>
      </c>
      <c r="Z23" s="34">
        <f t="shared" si="7"/>
        <v>0</v>
      </c>
      <c r="AA23" s="34">
        <f t="shared" si="7"/>
        <v>0</v>
      </c>
      <c r="AB23" s="31"/>
    </row>
    <row r="24" spans="1:28" ht="12" customHeight="1" x14ac:dyDescent="0.35">
      <c r="A24" s="6"/>
      <c r="B24" s="16" t="s">
        <v>28</v>
      </c>
      <c r="C24" s="17">
        <f>'Financial Wellness Calculator'!C34</f>
        <v>0.2</v>
      </c>
      <c r="D24" s="23">
        <f t="shared" si="8"/>
        <v>3.4883720930229997E-2</v>
      </c>
      <c r="E24" s="23">
        <f t="shared" si="8"/>
        <v>0.12480620155039999</v>
      </c>
      <c r="F24" s="23">
        <f t="shared" si="8"/>
        <v>0.36356589147290003</v>
      </c>
      <c r="G24" s="23">
        <f t="shared" si="8"/>
        <v>0.47674418604649998</v>
      </c>
      <c r="H24" s="8"/>
      <c r="I24" s="25"/>
      <c r="J24" s="199"/>
      <c r="K24" s="199" t="s">
        <v>30</v>
      </c>
      <c r="L24" s="200">
        <v>1264</v>
      </c>
      <c r="M24" s="113"/>
      <c r="N24" s="199"/>
      <c r="O24" s="199" t="s">
        <v>30</v>
      </c>
      <c r="P24" s="201">
        <v>2.2151898734180001E-2</v>
      </c>
      <c r="Q24" s="202">
        <v>9.256329113924E-2</v>
      </c>
      <c r="R24" s="202">
        <v>0.31962025316460002</v>
      </c>
      <c r="S24" s="203">
        <v>0.56566455696200002</v>
      </c>
      <c r="T24" s="188"/>
      <c r="U24" s="32"/>
      <c r="V24" s="33"/>
      <c r="W24" s="78"/>
      <c r="X24" s="34">
        <f t="shared" si="7"/>
        <v>0</v>
      </c>
      <c r="Y24" s="34">
        <f t="shared" si="7"/>
        <v>0</v>
      </c>
      <c r="Z24" s="34">
        <f t="shared" si="7"/>
        <v>0</v>
      </c>
      <c r="AA24" s="34">
        <f t="shared" si="7"/>
        <v>0</v>
      </c>
      <c r="AB24" s="31"/>
    </row>
    <row r="25" spans="1:28" ht="12" customHeight="1" x14ac:dyDescent="0.35">
      <c r="A25" s="6"/>
      <c r="B25" s="16" t="s">
        <v>29</v>
      </c>
      <c r="C25" s="17">
        <f>'Financial Wellness Calculator'!C35</f>
        <v>0.6</v>
      </c>
      <c r="D25" s="23">
        <f t="shared" si="8"/>
        <v>2.2151898734180001E-2</v>
      </c>
      <c r="E25" s="23">
        <f t="shared" si="8"/>
        <v>9.256329113924E-2</v>
      </c>
      <c r="F25" s="23">
        <f t="shared" si="8"/>
        <v>0.31962025316460002</v>
      </c>
      <c r="G25" s="23">
        <f t="shared" si="8"/>
        <v>0.56566455696200002</v>
      </c>
      <c r="H25" s="8"/>
      <c r="I25" s="25"/>
      <c r="J25" s="199"/>
      <c r="K25" s="199" t="s">
        <v>82</v>
      </c>
      <c r="L25" s="200">
        <v>681</v>
      </c>
      <c r="M25" s="113"/>
      <c r="N25" s="199"/>
      <c r="O25" s="199" t="s">
        <v>82</v>
      </c>
      <c r="P25" s="201">
        <v>1.6152716593249999E-2</v>
      </c>
      <c r="Q25" s="202">
        <v>6.3142437591779996E-2</v>
      </c>
      <c r="R25" s="202">
        <v>0.32305433186490001</v>
      </c>
      <c r="S25" s="203">
        <v>0.59765051395010005</v>
      </c>
      <c r="T25" s="188"/>
      <c r="U25" s="32"/>
      <c r="V25" s="33"/>
      <c r="W25" s="78"/>
      <c r="X25" s="34">
        <f t="shared" si="7"/>
        <v>0</v>
      </c>
      <c r="Y25" s="34">
        <f t="shared" si="7"/>
        <v>0</v>
      </c>
      <c r="Z25" s="34">
        <f t="shared" si="7"/>
        <v>0</v>
      </c>
      <c r="AA25" s="34">
        <f t="shared" si="7"/>
        <v>0</v>
      </c>
      <c r="AB25" s="31"/>
    </row>
    <row r="26" spans="1:28" ht="12" customHeight="1" x14ac:dyDescent="0.35">
      <c r="A26" s="6"/>
      <c r="B26" s="16" t="s">
        <v>30</v>
      </c>
      <c r="C26" s="17">
        <f>'Financial Wellness Calculator'!C36</f>
        <v>0.2</v>
      </c>
      <c r="D26" s="23">
        <f t="shared" si="8"/>
        <v>1.6152716593249999E-2</v>
      </c>
      <c r="E26" s="23">
        <f t="shared" si="8"/>
        <v>6.3142437591779996E-2</v>
      </c>
      <c r="F26" s="23">
        <f t="shared" si="8"/>
        <v>0.32305433186490001</v>
      </c>
      <c r="G26" s="23">
        <f t="shared" si="8"/>
        <v>0.59765051395010005</v>
      </c>
      <c r="H26" s="8"/>
      <c r="I26" s="25"/>
      <c r="J26" s="199" t="s">
        <v>83</v>
      </c>
      <c r="K26" s="117" t="s">
        <v>84</v>
      </c>
      <c r="L26" s="200">
        <v>93</v>
      </c>
      <c r="M26" s="113"/>
      <c r="N26" s="199" t="s">
        <v>83</v>
      </c>
      <c r="O26" s="117" t="s">
        <v>84</v>
      </c>
      <c r="P26" s="201">
        <v>4.6153846153850001E-2</v>
      </c>
      <c r="Q26" s="202">
        <v>0.1230769230769</v>
      </c>
      <c r="R26" s="202">
        <v>0.4</v>
      </c>
      <c r="S26" s="203">
        <v>0.43076923076919998</v>
      </c>
      <c r="T26" s="188"/>
      <c r="U26" s="32"/>
      <c r="V26" s="33"/>
      <c r="W26" s="78"/>
      <c r="X26" s="34">
        <f t="shared" si="7"/>
        <v>0</v>
      </c>
      <c r="Y26" s="34">
        <f t="shared" si="7"/>
        <v>0</v>
      </c>
      <c r="Z26" s="34">
        <f t="shared" si="7"/>
        <v>0</v>
      </c>
      <c r="AA26" s="34">
        <f t="shared" si="7"/>
        <v>0</v>
      </c>
      <c r="AB26" s="31"/>
    </row>
    <row r="27" spans="1:28" ht="12" customHeight="1" x14ac:dyDescent="0.35">
      <c r="A27" s="6"/>
      <c r="B27" s="16" t="s">
        <v>31</v>
      </c>
      <c r="C27" s="17">
        <f>'Financial Wellness Calculator'!C37</f>
        <v>0</v>
      </c>
      <c r="D27" s="23">
        <f t="shared" si="8"/>
        <v>4.6153846153850001E-2</v>
      </c>
      <c r="E27" s="23">
        <f t="shared" si="8"/>
        <v>0.1230769230769</v>
      </c>
      <c r="F27" s="23">
        <f t="shared" si="8"/>
        <v>0.4</v>
      </c>
      <c r="G27" s="23">
        <f t="shared" si="8"/>
        <v>0.43076923076919998</v>
      </c>
      <c r="H27" s="8"/>
      <c r="I27" s="25"/>
      <c r="J27" s="199"/>
      <c r="K27" s="117" t="s">
        <v>85</v>
      </c>
      <c r="L27" s="200">
        <v>224</v>
      </c>
      <c r="M27" s="113"/>
      <c r="N27" s="199"/>
      <c r="O27" s="117" t="s">
        <v>85</v>
      </c>
      <c r="P27" s="201">
        <v>1.036269430052E-2</v>
      </c>
      <c r="Q27" s="202">
        <v>9.3264248704660005E-2</v>
      </c>
      <c r="R27" s="202">
        <v>0.29015544041449998</v>
      </c>
      <c r="S27" s="203">
        <v>0.60621761658030004</v>
      </c>
      <c r="T27" s="188"/>
      <c r="U27" s="32"/>
      <c r="V27" s="35"/>
      <c r="W27" s="78"/>
      <c r="X27" s="34"/>
      <c r="Y27" s="34"/>
      <c r="Z27" s="34"/>
      <c r="AA27" s="34"/>
      <c r="AB27" s="31"/>
    </row>
    <row r="28" spans="1:28" ht="12" customHeight="1" x14ac:dyDescent="0.35">
      <c r="A28" s="6"/>
      <c r="B28" s="7" t="s">
        <v>6</v>
      </c>
      <c r="C28" s="17">
        <v>1</v>
      </c>
      <c r="D28" s="58">
        <f>P45</f>
        <v>4.4013427825440002E-2</v>
      </c>
      <c r="E28" s="58">
        <f>Q45</f>
        <v>0.12122342409549999</v>
      </c>
      <c r="F28" s="58">
        <f>R45</f>
        <v>0.35639686684069999</v>
      </c>
      <c r="G28" s="58">
        <f>S45</f>
        <v>0.4783662812383</v>
      </c>
      <c r="H28" s="8"/>
      <c r="I28" s="25"/>
      <c r="J28" s="199"/>
      <c r="K28" s="117" t="s">
        <v>86</v>
      </c>
      <c r="L28" s="200">
        <v>408</v>
      </c>
      <c r="M28" s="113"/>
      <c r="N28" s="199"/>
      <c r="O28" s="117" t="s">
        <v>86</v>
      </c>
      <c r="P28" s="201">
        <v>5.7971014492750002E-2</v>
      </c>
      <c r="Q28" s="202">
        <v>0.1014492753623</v>
      </c>
      <c r="R28" s="202">
        <v>0.33333333333330001</v>
      </c>
      <c r="S28" s="203">
        <v>0.50724637681160001</v>
      </c>
      <c r="T28" s="188"/>
      <c r="U28" s="32"/>
      <c r="V28" s="36" t="s">
        <v>87</v>
      </c>
      <c r="W28" s="58">
        <f>L51</f>
        <v>2.76E-2</v>
      </c>
      <c r="X28" s="34"/>
      <c r="Y28" s="34"/>
      <c r="Z28" s="34"/>
      <c r="AA28" s="34"/>
      <c r="AB28" s="31"/>
    </row>
    <row r="29" spans="1:28" ht="12" customHeight="1" x14ac:dyDescent="0.35">
      <c r="A29" s="6"/>
      <c r="B29" s="7"/>
      <c r="C29" s="8"/>
      <c r="D29" s="8"/>
      <c r="E29" s="8"/>
      <c r="F29" s="8"/>
      <c r="G29" s="8"/>
      <c r="H29" s="8"/>
      <c r="I29" s="25"/>
      <c r="J29" s="199"/>
      <c r="K29" s="117" t="s">
        <v>88</v>
      </c>
      <c r="L29" s="200">
        <v>126</v>
      </c>
      <c r="M29" s="113"/>
      <c r="N29" s="199"/>
      <c r="O29" s="117" t="s">
        <v>88</v>
      </c>
      <c r="P29" s="201">
        <v>2.0833333333330002E-2</v>
      </c>
      <c r="Q29" s="202">
        <v>0.11458333333329999</v>
      </c>
      <c r="R29" s="202">
        <v>0.34375</v>
      </c>
      <c r="S29" s="203">
        <v>0.52083333333329995</v>
      </c>
      <c r="T29" s="188"/>
      <c r="U29" s="32"/>
      <c r="V29" s="33"/>
      <c r="W29" s="78"/>
      <c r="X29" s="34">
        <f t="shared" ref="X29:AA30" si="9">$W$28*$C21*D21</f>
        <v>1.27299552203641E-3</v>
      </c>
      <c r="Y29" s="34">
        <f t="shared" si="9"/>
        <v>3.1577704454401495E-3</v>
      </c>
      <c r="Z29" s="34">
        <f t="shared" si="9"/>
        <v>9.7637520622197108E-3</v>
      </c>
      <c r="AA29" s="34">
        <f t="shared" si="9"/>
        <v>1.2025481970303988E-2</v>
      </c>
      <c r="AB29" s="31"/>
    </row>
    <row r="30" spans="1:28" ht="12" customHeight="1" x14ac:dyDescent="0.35">
      <c r="A30" s="6"/>
      <c r="B30" s="7"/>
      <c r="C30" s="8"/>
      <c r="D30" s="8"/>
      <c r="E30" s="8"/>
      <c r="F30" s="8"/>
      <c r="G30" s="8"/>
      <c r="H30" s="8"/>
      <c r="I30" s="25"/>
      <c r="J30" s="199"/>
      <c r="K30" s="117" t="s">
        <v>89</v>
      </c>
      <c r="L30" s="200">
        <v>299</v>
      </c>
      <c r="M30" s="113"/>
      <c r="N30" s="199"/>
      <c r="O30" s="117" t="s">
        <v>89</v>
      </c>
      <c r="P30" s="201">
        <v>4.7008547008549999E-2</v>
      </c>
      <c r="Q30" s="202">
        <v>0.1153846153846</v>
      </c>
      <c r="R30" s="202">
        <v>0.40598290598289999</v>
      </c>
      <c r="S30" s="203">
        <v>0.4316239316239</v>
      </c>
      <c r="T30" s="188"/>
      <c r="U30" s="32"/>
      <c r="V30" s="33"/>
      <c r="W30" s="78"/>
      <c r="X30" s="34">
        <f t="shared" si="9"/>
        <v>5.9925558312660609E-5</v>
      </c>
      <c r="Y30" s="34">
        <f t="shared" si="9"/>
        <v>1.9861042183623003E-4</v>
      </c>
      <c r="Z30" s="34">
        <f t="shared" si="9"/>
        <v>4.4772952853596202E-4</v>
      </c>
      <c r="AA30" s="34">
        <f t="shared" si="9"/>
        <v>6.7373449131510606E-4</v>
      </c>
      <c r="AB30" s="31"/>
    </row>
    <row r="31" spans="1:28" ht="12" customHeight="1" x14ac:dyDescent="0.35">
      <c r="A31" s="6"/>
      <c r="B31" s="18" t="s">
        <v>90</v>
      </c>
      <c r="C31" s="235" t="str">
        <f>'Financial Wellness Calculator'!C40</f>
        <v>Rental, Hiring and Real Estate Services</v>
      </c>
      <c r="D31" s="236"/>
      <c r="E31" s="8">
        <f>IF(C31="Agriculture, Forestry and Fishing",1,IF(C31="Mining",2,IF(C31="Manufacturing",3,IF(C31="Electricity, Gas, Water and Waste Services",4,IF(C31="Construction",5,IF(C31="Wholesale Trade",6,IF(C31="Retail Trade",7,IF(C31="Accommodation and Food Services",8,IF(C31="Transport, Postal and Warehousing",9,IF(C31="Information Media and Telecommunications",10,IF(C31="Financial and Insurance Services",11,IF(C31="Rental, Hiring and Real Estate Services",12,IF(C31="Professional, Scientific and Technical Services",13,IF(C31="Administrative and Support Services",14,IF(C31="Public Administration and Safety",15,IF(C31="Education and Training",16,IF(C31="Health Care and Social Assistance",17,IF(C31="Arts and Recreation Services",18,IF(C31="Other",19,"")))))))))))))))))))</f>
        <v>12</v>
      </c>
      <c r="F31" s="8"/>
      <c r="G31" s="8"/>
      <c r="H31" s="8"/>
      <c r="I31" s="25"/>
      <c r="J31" s="199"/>
      <c r="K31" s="117" t="s">
        <v>91</v>
      </c>
      <c r="L31" s="200">
        <v>228</v>
      </c>
      <c r="M31" s="113"/>
      <c r="N31" s="199"/>
      <c r="O31" s="117" t="s">
        <v>91</v>
      </c>
      <c r="P31" s="201">
        <v>4.7058823529410002E-2</v>
      </c>
      <c r="Q31" s="202">
        <v>0.1176470588235</v>
      </c>
      <c r="R31" s="202">
        <v>0.34705882352939998</v>
      </c>
      <c r="S31" s="203">
        <v>0.48823529411760003</v>
      </c>
      <c r="T31" s="188"/>
      <c r="U31" s="32"/>
      <c r="V31" s="35"/>
      <c r="W31" s="78"/>
      <c r="X31" s="34"/>
      <c r="Y31" s="34"/>
      <c r="Z31" s="34"/>
      <c r="AA31" s="34"/>
      <c r="AB31" s="31"/>
    </row>
    <row r="32" spans="1:28" ht="12" customHeight="1" x14ac:dyDescent="0.35">
      <c r="A32" s="6"/>
      <c r="B32" s="18"/>
      <c r="C32" s="8"/>
      <c r="D32" s="8"/>
      <c r="E32" s="8"/>
      <c r="F32" s="8"/>
      <c r="G32" s="8"/>
      <c r="H32" s="8"/>
      <c r="I32" s="25"/>
      <c r="J32" s="199"/>
      <c r="K32" s="117" t="s">
        <v>92</v>
      </c>
      <c r="L32" s="200">
        <v>710</v>
      </c>
      <c r="M32" s="113"/>
      <c r="N32" s="199"/>
      <c r="O32" s="117" t="s">
        <v>92</v>
      </c>
      <c r="P32" s="201">
        <v>6.9529652351739996E-2</v>
      </c>
      <c r="Q32" s="202">
        <v>0.15541922290390001</v>
      </c>
      <c r="R32" s="202">
        <v>0.3844580777096</v>
      </c>
      <c r="S32" s="203">
        <v>0.39059304703480002</v>
      </c>
      <c r="T32" s="188"/>
      <c r="U32" s="32"/>
      <c r="V32" s="36" t="s">
        <v>26</v>
      </c>
      <c r="W32" s="58">
        <f>L52</f>
        <v>0.48469999999999996</v>
      </c>
      <c r="X32" s="34"/>
      <c r="Y32" s="34"/>
      <c r="Z32" s="34"/>
      <c r="AA32" s="34"/>
      <c r="AB32" s="31"/>
    </row>
    <row r="33" spans="2:28" ht="12" customHeight="1" x14ac:dyDescent="0.35">
      <c r="F33" s="8"/>
      <c r="G33" s="8"/>
      <c r="H33" s="8"/>
      <c r="I33" s="25"/>
      <c r="J33" s="199"/>
      <c r="K33" s="117" t="s">
        <v>93</v>
      </c>
      <c r="L33" s="200">
        <v>261</v>
      </c>
      <c r="M33" s="113"/>
      <c r="N33" s="199"/>
      <c r="O33" s="117" t="s">
        <v>93</v>
      </c>
      <c r="P33" s="201">
        <v>5.4054054054049998E-2</v>
      </c>
      <c r="Q33" s="202">
        <v>0.1675675675676</v>
      </c>
      <c r="R33" s="202">
        <v>0.47027027027029999</v>
      </c>
      <c r="S33" s="203">
        <v>0.30810810810810002</v>
      </c>
      <c r="T33" s="188"/>
      <c r="U33" s="32"/>
      <c r="V33" s="33"/>
      <c r="W33" s="78"/>
      <c r="X33" s="34">
        <f t="shared" ref="X33:AA37" si="10">$W$32*$C23*D23</f>
        <v>0</v>
      </c>
      <c r="Y33" s="34">
        <f t="shared" si="10"/>
        <v>0</v>
      </c>
      <c r="Z33" s="34">
        <f t="shared" si="10"/>
        <v>0</v>
      </c>
      <c r="AA33" s="34">
        <f t="shared" si="10"/>
        <v>0</v>
      </c>
      <c r="AB33" s="31"/>
    </row>
    <row r="34" spans="2:28" ht="12" customHeight="1" x14ac:dyDescent="0.35">
      <c r="B34">
        <v>1</v>
      </c>
      <c r="C34" s="21" t="s">
        <v>84</v>
      </c>
      <c r="D34" s="26" t="str">
        <f>IF($B34=$E$31,P26,"")</f>
        <v/>
      </c>
      <c r="E34" s="26" t="str">
        <f t="shared" ref="E34:E52" si="11">IF($B34=$E$31,Q26,"")</f>
        <v/>
      </c>
      <c r="F34" s="26" t="str">
        <f t="shared" ref="F34:F52" si="12">IF($B34=$E$31,R26,"")</f>
        <v/>
      </c>
      <c r="G34" s="26" t="str">
        <f t="shared" ref="G34:G52" si="13">IF($B34=$E$31,S26,"")</f>
        <v/>
      </c>
      <c r="H34" s="8"/>
      <c r="I34" s="25"/>
      <c r="J34" s="199"/>
      <c r="K34" s="117" t="s">
        <v>94</v>
      </c>
      <c r="L34" s="200">
        <v>400</v>
      </c>
      <c r="M34" s="113"/>
      <c r="N34" s="199"/>
      <c r="O34" s="117" t="s">
        <v>94</v>
      </c>
      <c r="P34" s="201">
        <v>4.6099290780140002E-2</v>
      </c>
      <c r="Q34" s="202">
        <v>0.1524822695035</v>
      </c>
      <c r="R34" s="202">
        <v>0.37588652482270002</v>
      </c>
      <c r="S34" s="203">
        <v>0.42553191489359998</v>
      </c>
      <c r="T34" s="188"/>
      <c r="U34" s="32"/>
      <c r="V34" s="33"/>
      <c r="W34" s="78"/>
      <c r="X34" s="34">
        <f t="shared" si="10"/>
        <v>3.381627906976496E-3</v>
      </c>
      <c r="Y34" s="34">
        <f t="shared" si="10"/>
        <v>1.2098713178295775E-2</v>
      </c>
      <c r="Z34" s="34">
        <f t="shared" si="10"/>
        <v>3.5244077519382931E-2</v>
      </c>
      <c r="AA34" s="34">
        <f t="shared" si="10"/>
        <v>4.6215581395347705E-2</v>
      </c>
      <c r="AB34" s="31"/>
    </row>
    <row r="35" spans="2:28" ht="12" customHeight="1" x14ac:dyDescent="0.35">
      <c r="B35">
        <v>2</v>
      </c>
      <c r="C35" s="21" t="s">
        <v>85</v>
      </c>
      <c r="D35" s="26" t="str">
        <f t="shared" ref="D35:D52" si="14">IF($B35=$E$31,P27,"")</f>
        <v/>
      </c>
      <c r="E35" s="26" t="str">
        <f t="shared" si="11"/>
        <v/>
      </c>
      <c r="F35" s="26" t="str">
        <f t="shared" si="12"/>
        <v/>
      </c>
      <c r="G35" s="26" t="str">
        <f t="shared" si="13"/>
        <v/>
      </c>
      <c r="H35" s="8"/>
      <c r="I35" s="25"/>
      <c r="J35" s="199"/>
      <c r="K35" s="117" t="s">
        <v>95</v>
      </c>
      <c r="L35" s="200">
        <v>362</v>
      </c>
      <c r="M35" s="113"/>
      <c r="N35" s="199"/>
      <c r="O35" s="117" t="s">
        <v>95</v>
      </c>
      <c r="P35" s="201">
        <v>3.8022813688209998E-2</v>
      </c>
      <c r="Q35" s="202">
        <v>0.1102661596958</v>
      </c>
      <c r="R35" s="202">
        <v>0.48669201520909999</v>
      </c>
      <c r="S35" s="203">
        <v>0.36501901140679999</v>
      </c>
      <c r="T35" s="188"/>
      <c r="U35" s="32"/>
      <c r="V35" s="33"/>
      <c r="W35" s="78"/>
      <c r="X35" s="34">
        <f t="shared" si="10"/>
        <v>6.4422151898742269E-3</v>
      </c>
      <c r="Y35" s="34">
        <f t="shared" si="10"/>
        <v>2.6919256329113773E-2</v>
      </c>
      <c r="Z35" s="34">
        <f t="shared" si="10"/>
        <v>9.2951962025328974E-2</v>
      </c>
      <c r="AA35" s="34">
        <f t="shared" si="10"/>
        <v>0.16450656645568884</v>
      </c>
      <c r="AB35" s="31"/>
    </row>
    <row r="36" spans="2:28" ht="12" customHeight="1" x14ac:dyDescent="0.35">
      <c r="B36">
        <v>3</v>
      </c>
      <c r="C36" s="21" t="s">
        <v>86</v>
      </c>
      <c r="D36" s="26" t="str">
        <f t="shared" si="14"/>
        <v/>
      </c>
      <c r="E36" s="26" t="str">
        <f t="shared" si="11"/>
        <v/>
      </c>
      <c r="F36" s="26" t="str">
        <f t="shared" si="12"/>
        <v/>
      </c>
      <c r="G36" s="26" t="str">
        <f t="shared" si="13"/>
        <v/>
      </c>
      <c r="H36" s="8"/>
      <c r="I36" s="25"/>
      <c r="J36" s="199"/>
      <c r="K36" s="117" t="s">
        <v>96</v>
      </c>
      <c r="L36" s="200">
        <v>427</v>
      </c>
      <c r="M36" s="113"/>
      <c r="N36" s="199"/>
      <c r="O36" s="117" t="s">
        <v>96</v>
      </c>
      <c r="P36" s="201">
        <v>3.8235294117649997E-2</v>
      </c>
      <c r="Q36" s="202">
        <v>0.1205882352941</v>
      </c>
      <c r="R36" s="202">
        <v>0.3294117647059</v>
      </c>
      <c r="S36" s="203">
        <v>0.51176470588239997</v>
      </c>
      <c r="T36" s="188"/>
      <c r="U36" s="32"/>
      <c r="V36" s="33"/>
      <c r="W36" s="78"/>
      <c r="X36" s="34">
        <f t="shared" si="10"/>
        <v>1.5658443465496549E-3</v>
      </c>
      <c r="Y36" s="34">
        <f t="shared" si="10"/>
        <v>6.1210279001471524E-3</v>
      </c>
      <c r="Z36" s="34">
        <f t="shared" si="10"/>
        <v>3.1316886930983404E-2</v>
      </c>
      <c r="AA36" s="34">
        <f t="shared" si="10"/>
        <v>5.7936240822322696E-2</v>
      </c>
      <c r="AB36" s="31"/>
    </row>
    <row r="37" spans="2:28" ht="12" customHeight="1" x14ac:dyDescent="0.35">
      <c r="B37">
        <v>4</v>
      </c>
      <c r="C37" s="21" t="s">
        <v>88</v>
      </c>
      <c r="D37" s="26" t="str">
        <f t="shared" si="14"/>
        <v/>
      </c>
      <c r="E37" s="26" t="str">
        <f t="shared" si="11"/>
        <v/>
      </c>
      <c r="F37" s="26" t="str">
        <f t="shared" si="12"/>
        <v/>
      </c>
      <c r="G37" s="26" t="str">
        <f t="shared" si="13"/>
        <v/>
      </c>
      <c r="H37" s="8"/>
      <c r="I37" s="25"/>
      <c r="J37" s="199"/>
      <c r="K37" s="117" t="s">
        <v>33</v>
      </c>
      <c r="L37" s="200">
        <v>88</v>
      </c>
      <c r="M37" s="113"/>
      <c r="N37" s="199"/>
      <c r="O37" s="117" t="s">
        <v>33</v>
      </c>
      <c r="P37" s="201">
        <v>8.9285714285709999E-2</v>
      </c>
      <c r="Q37" s="202">
        <v>0.125</v>
      </c>
      <c r="R37" s="202">
        <v>0.41071428571430002</v>
      </c>
      <c r="S37" s="203">
        <v>0.375</v>
      </c>
      <c r="T37" s="188"/>
      <c r="U37" s="32"/>
      <c r="V37" s="33"/>
      <c r="W37" s="78"/>
      <c r="X37" s="34">
        <f t="shared" si="10"/>
        <v>0</v>
      </c>
      <c r="Y37" s="34">
        <f t="shared" si="10"/>
        <v>0</v>
      </c>
      <c r="Z37" s="34">
        <f t="shared" si="10"/>
        <v>0</v>
      </c>
      <c r="AA37" s="34">
        <f t="shared" si="10"/>
        <v>0</v>
      </c>
      <c r="AB37" s="31"/>
    </row>
    <row r="38" spans="2:28" ht="12" customHeight="1" x14ac:dyDescent="0.35">
      <c r="B38">
        <v>5</v>
      </c>
      <c r="C38" s="21" t="s">
        <v>89</v>
      </c>
      <c r="D38" s="26" t="str">
        <f t="shared" si="14"/>
        <v/>
      </c>
      <c r="E38" s="26" t="str">
        <f t="shared" si="11"/>
        <v/>
      </c>
      <c r="F38" s="26" t="str">
        <f t="shared" si="12"/>
        <v/>
      </c>
      <c r="G38" s="26" t="str">
        <f t="shared" si="13"/>
        <v/>
      </c>
      <c r="H38" s="8"/>
      <c r="I38" s="25"/>
      <c r="J38" s="199"/>
      <c r="K38" s="117" t="s">
        <v>97</v>
      </c>
      <c r="L38" s="200">
        <v>666</v>
      </c>
      <c r="M38" s="113"/>
      <c r="N38" s="199"/>
      <c r="O38" s="117" t="s">
        <v>97</v>
      </c>
      <c r="P38" s="201">
        <v>2.2123893805310001E-2</v>
      </c>
      <c r="Q38" s="202">
        <v>8.1858407079650003E-2</v>
      </c>
      <c r="R38" s="202">
        <v>0.34292035398229997</v>
      </c>
      <c r="S38" s="203">
        <v>0.55309734513270004</v>
      </c>
      <c r="T38" s="188"/>
      <c r="U38" s="32"/>
      <c r="V38" s="35"/>
      <c r="W38" s="78"/>
      <c r="X38" s="34"/>
      <c r="Y38" s="34"/>
      <c r="Z38" s="34"/>
      <c r="AA38" s="34"/>
      <c r="AB38" s="31"/>
    </row>
    <row r="39" spans="2:28" ht="12" customHeight="1" x14ac:dyDescent="0.35">
      <c r="B39">
        <v>6</v>
      </c>
      <c r="C39" s="21" t="s">
        <v>91</v>
      </c>
      <c r="D39" s="26" t="str">
        <f t="shared" si="14"/>
        <v/>
      </c>
      <c r="E39" s="26" t="str">
        <f t="shared" si="11"/>
        <v/>
      </c>
      <c r="F39" s="26" t="str">
        <f t="shared" si="12"/>
        <v/>
      </c>
      <c r="G39" s="26" t="str">
        <f t="shared" si="13"/>
        <v/>
      </c>
      <c r="H39" s="8"/>
      <c r="J39" s="199"/>
      <c r="K39" s="117" t="s">
        <v>98</v>
      </c>
      <c r="L39" s="200">
        <v>486</v>
      </c>
      <c r="M39" s="113"/>
      <c r="N39" s="199"/>
      <c r="O39" s="117" t="s">
        <v>98</v>
      </c>
      <c r="P39" s="201">
        <v>5.4487179487180001E-2</v>
      </c>
      <c r="Q39" s="202">
        <v>0.16987179487180001</v>
      </c>
      <c r="R39" s="202">
        <v>0.37820512820509999</v>
      </c>
      <c r="S39" s="203">
        <v>0.39743589743590002</v>
      </c>
      <c r="T39" s="188"/>
      <c r="U39" s="32"/>
      <c r="V39" s="35"/>
      <c r="W39" s="79"/>
      <c r="X39" s="34"/>
      <c r="Y39" s="34"/>
      <c r="Z39" s="34"/>
      <c r="AA39" s="34"/>
      <c r="AB39" s="31"/>
    </row>
    <row r="40" spans="2:28" ht="12" customHeight="1" x14ac:dyDescent="0.35">
      <c r="B40">
        <v>7</v>
      </c>
      <c r="C40" s="21" t="s">
        <v>92</v>
      </c>
      <c r="D40" s="26" t="str">
        <f t="shared" si="14"/>
        <v/>
      </c>
      <c r="E40" s="26" t="str">
        <f t="shared" si="11"/>
        <v/>
      </c>
      <c r="F40" s="26" t="str">
        <f t="shared" si="12"/>
        <v/>
      </c>
      <c r="G40" s="26" t="str">
        <f t="shared" si="13"/>
        <v/>
      </c>
      <c r="H40" s="8"/>
      <c r="J40" s="199"/>
      <c r="K40" s="117" t="s">
        <v>99</v>
      </c>
      <c r="L40" s="200">
        <v>533</v>
      </c>
      <c r="M40" s="113"/>
      <c r="N40" s="199"/>
      <c r="O40" s="117" t="s">
        <v>99</v>
      </c>
      <c r="P40" s="201">
        <v>3.9577836411610001E-2</v>
      </c>
      <c r="Q40" s="202">
        <v>7.6517150395779998E-2</v>
      </c>
      <c r="R40" s="202">
        <v>0.2955145118734</v>
      </c>
      <c r="S40" s="203">
        <v>0.58839050131930004</v>
      </c>
      <c r="T40" s="188"/>
      <c r="U40" s="32"/>
      <c r="V40" s="35"/>
      <c r="W40" s="79"/>
      <c r="X40" s="34"/>
      <c r="Y40" s="34"/>
      <c r="Z40" s="34"/>
      <c r="AA40" s="34"/>
      <c r="AB40" s="31"/>
    </row>
    <row r="41" spans="2:28" ht="12" customHeight="1" x14ac:dyDescent="0.35">
      <c r="B41">
        <v>8</v>
      </c>
      <c r="C41" s="21" t="s">
        <v>93</v>
      </c>
      <c r="D41" s="26" t="str">
        <f t="shared" si="14"/>
        <v/>
      </c>
      <c r="E41" s="26" t="str">
        <f t="shared" si="11"/>
        <v/>
      </c>
      <c r="F41" s="26" t="str">
        <f t="shared" si="12"/>
        <v/>
      </c>
      <c r="G41" s="26" t="str">
        <f t="shared" si="13"/>
        <v/>
      </c>
      <c r="H41" s="8"/>
      <c r="J41" s="199"/>
      <c r="K41" s="117" t="s">
        <v>100</v>
      </c>
      <c r="L41" s="200">
        <v>804</v>
      </c>
      <c r="M41" s="113"/>
      <c r="N41" s="199"/>
      <c r="O41" s="117" t="s">
        <v>100</v>
      </c>
      <c r="P41" s="201">
        <v>3.6297640653359997E-2</v>
      </c>
      <c r="Q41" s="202">
        <v>0.1107078039927</v>
      </c>
      <c r="R41" s="202">
        <v>0.35208711433759998</v>
      </c>
      <c r="S41" s="203">
        <v>0.50090744101630003</v>
      </c>
      <c r="T41" s="188"/>
      <c r="U41" s="32"/>
      <c r="V41" s="36" t="s">
        <v>101</v>
      </c>
      <c r="W41" s="58">
        <f>L53</f>
        <v>4.0199999999999993E-2</v>
      </c>
      <c r="X41" s="34"/>
      <c r="Y41" s="34"/>
      <c r="Z41" s="34"/>
      <c r="AA41" s="34"/>
      <c r="AB41" s="31"/>
    </row>
    <row r="42" spans="2:28" ht="12" customHeight="1" x14ac:dyDescent="0.35">
      <c r="B42">
        <v>9</v>
      </c>
      <c r="C42" s="21" t="s">
        <v>94</v>
      </c>
      <c r="D42" s="26" t="str">
        <f t="shared" si="14"/>
        <v/>
      </c>
      <c r="E42" s="26" t="str">
        <f t="shared" si="11"/>
        <v/>
      </c>
      <c r="F42" s="26" t="str">
        <f t="shared" si="12"/>
        <v/>
      </c>
      <c r="G42" s="26" t="str">
        <f t="shared" si="13"/>
        <v/>
      </c>
      <c r="H42" s="8"/>
      <c r="J42" s="199"/>
      <c r="K42" s="117" t="s">
        <v>102</v>
      </c>
      <c r="L42" s="200">
        <v>907</v>
      </c>
      <c r="M42" s="113"/>
      <c r="N42" s="199"/>
      <c r="O42" s="117" t="s">
        <v>102</v>
      </c>
      <c r="P42" s="201">
        <v>4.694835680751E-2</v>
      </c>
      <c r="Q42" s="202">
        <v>0.1486697965571</v>
      </c>
      <c r="R42" s="202">
        <v>0.31924882629110002</v>
      </c>
      <c r="S42" s="203">
        <v>0.4851330203443</v>
      </c>
      <c r="T42" s="188"/>
      <c r="U42" s="32"/>
      <c r="V42" s="36"/>
      <c r="W42" s="31"/>
      <c r="X42" s="34"/>
      <c r="Y42" s="34"/>
      <c r="Z42" s="34"/>
      <c r="AA42" s="34"/>
      <c r="AB42" s="31"/>
    </row>
    <row r="43" spans="2:28" ht="12" customHeight="1" x14ac:dyDescent="0.35">
      <c r="B43">
        <v>10</v>
      </c>
      <c r="C43" s="21" t="s">
        <v>95</v>
      </c>
      <c r="D43" s="26" t="str">
        <f t="shared" si="14"/>
        <v/>
      </c>
      <c r="E43" s="26" t="str">
        <f t="shared" si="11"/>
        <v/>
      </c>
      <c r="F43" s="26" t="str">
        <f t="shared" si="12"/>
        <v/>
      </c>
      <c r="G43" s="26" t="str">
        <f t="shared" si="13"/>
        <v/>
      </c>
      <c r="H43" s="8"/>
      <c r="J43" s="199"/>
      <c r="K43" s="117" t="s">
        <v>103</v>
      </c>
      <c r="L43" s="200">
        <v>121</v>
      </c>
      <c r="M43" s="113"/>
      <c r="N43" s="199"/>
      <c r="O43" s="117" t="s">
        <v>103</v>
      </c>
      <c r="P43" s="201">
        <v>3.6144578313249999E-2</v>
      </c>
      <c r="Q43" s="202">
        <v>0.1927710843373</v>
      </c>
      <c r="R43" s="202">
        <v>0.36144578313249998</v>
      </c>
      <c r="S43" s="203">
        <v>0.40963855421689999</v>
      </c>
      <c r="T43" s="188"/>
      <c r="U43" s="31"/>
      <c r="V43" s="36"/>
      <c r="W43" s="31"/>
      <c r="X43" s="34"/>
      <c r="Y43" s="34"/>
      <c r="Z43" s="34"/>
      <c r="AA43" s="34"/>
      <c r="AB43" s="31"/>
    </row>
    <row r="44" spans="2:28" ht="12" customHeight="1" x14ac:dyDescent="0.35">
      <c r="B44">
        <v>11</v>
      </c>
      <c r="C44" s="21" t="s">
        <v>96</v>
      </c>
      <c r="D44" s="26" t="str">
        <f t="shared" si="14"/>
        <v/>
      </c>
      <c r="E44" s="26" t="str">
        <f t="shared" si="11"/>
        <v/>
      </c>
      <c r="F44" s="26" t="str">
        <f t="shared" si="12"/>
        <v/>
      </c>
      <c r="G44" s="26" t="str">
        <f t="shared" si="13"/>
        <v/>
      </c>
      <c r="J44" s="199"/>
      <c r="K44" s="118" t="s">
        <v>104</v>
      </c>
      <c r="L44" s="200">
        <v>361</v>
      </c>
      <c r="M44" s="113"/>
      <c r="N44" s="199"/>
      <c r="O44" s="118" t="s">
        <v>104</v>
      </c>
      <c r="P44" s="201">
        <v>5.5401662049860002E-2</v>
      </c>
      <c r="Q44" s="202">
        <v>0.1052631578947</v>
      </c>
      <c r="R44" s="202">
        <v>0.32686980609420002</v>
      </c>
      <c r="S44" s="203">
        <v>0.51246537396119995</v>
      </c>
      <c r="T44" s="188"/>
      <c r="U44" s="31"/>
      <c r="V44" s="31">
        <v>1</v>
      </c>
      <c r="W44" s="37" t="s">
        <v>84</v>
      </c>
      <c r="X44" s="80" t="str">
        <f t="shared" ref="X44:X60" si="15">IFERROR($W$41*D34,"")</f>
        <v/>
      </c>
      <c r="Y44" s="80" t="str">
        <f t="shared" ref="Y44:Y60" si="16">IFERROR($W$41*E34,"")</f>
        <v/>
      </c>
      <c r="Z44" s="80" t="str">
        <f t="shared" ref="Z44:Z60" si="17">IFERROR($W$41*F34,"")</f>
        <v/>
      </c>
      <c r="AA44" s="80" t="str">
        <f t="shared" ref="AA44:AA60" si="18">IFERROR($W$41*G34,"")</f>
        <v/>
      </c>
      <c r="AB44" s="31"/>
    </row>
    <row r="45" spans="2:28" ht="12" customHeight="1" x14ac:dyDescent="0.35">
      <c r="B45">
        <v>12</v>
      </c>
      <c r="C45" s="21" t="s">
        <v>33</v>
      </c>
      <c r="D45" s="26">
        <f t="shared" si="14"/>
        <v>8.9285714285709999E-2</v>
      </c>
      <c r="E45" s="26">
        <f t="shared" si="11"/>
        <v>0.125</v>
      </c>
      <c r="F45" s="26">
        <f t="shared" si="12"/>
        <v>0.41071428571430002</v>
      </c>
      <c r="G45" s="26">
        <f t="shared" si="13"/>
        <v>0.375</v>
      </c>
      <c r="J45" s="204" t="s">
        <v>105</v>
      </c>
      <c r="K45" s="119" t="s">
        <v>6</v>
      </c>
      <c r="L45" s="205">
        <v>5362</v>
      </c>
      <c r="M45" s="113"/>
      <c r="N45" s="204" t="s">
        <v>105</v>
      </c>
      <c r="O45" s="119" t="s">
        <v>6</v>
      </c>
      <c r="P45" s="206">
        <v>4.4013427825440002E-2</v>
      </c>
      <c r="Q45" s="207">
        <v>0.12122342409549999</v>
      </c>
      <c r="R45" s="207">
        <v>0.35639686684069999</v>
      </c>
      <c r="S45" s="208">
        <v>0.4783662812383</v>
      </c>
      <c r="T45" s="113"/>
      <c r="U45" s="31"/>
      <c r="V45" s="31">
        <v>2</v>
      </c>
      <c r="W45" s="37" t="s">
        <v>85</v>
      </c>
      <c r="X45" s="80" t="str">
        <f t="shared" si="15"/>
        <v/>
      </c>
      <c r="Y45" s="80" t="str">
        <f t="shared" si="16"/>
        <v/>
      </c>
      <c r="Z45" s="80" t="str">
        <f t="shared" si="17"/>
        <v/>
      </c>
      <c r="AA45" s="80" t="str">
        <f t="shared" si="18"/>
        <v/>
      </c>
      <c r="AB45" s="31"/>
    </row>
    <row r="46" spans="2:28" ht="12" customHeight="1" x14ac:dyDescent="0.35">
      <c r="B46">
        <v>13</v>
      </c>
      <c r="C46" s="21" t="s">
        <v>97</v>
      </c>
      <c r="D46" s="26" t="str">
        <f t="shared" si="14"/>
        <v/>
      </c>
      <c r="E46" s="26" t="str">
        <f t="shared" si="11"/>
        <v/>
      </c>
      <c r="F46" s="26" t="str">
        <f t="shared" si="12"/>
        <v/>
      </c>
      <c r="G46" s="26" t="str">
        <f t="shared" si="13"/>
        <v/>
      </c>
      <c r="J46" s="1"/>
      <c r="U46" s="31"/>
      <c r="V46" s="31">
        <v>3</v>
      </c>
      <c r="W46" s="37" t="s">
        <v>86</v>
      </c>
      <c r="X46" s="80" t="str">
        <f t="shared" si="15"/>
        <v/>
      </c>
      <c r="Y46" s="80" t="str">
        <f t="shared" si="16"/>
        <v/>
      </c>
      <c r="Z46" s="80" t="str">
        <f t="shared" si="17"/>
        <v/>
      </c>
      <c r="AA46" s="80" t="str">
        <f t="shared" si="18"/>
        <v/>
      </c>
      <c r="AB46" s="31"/>
    </row>
    <row r="47" spans="2:28" ht="12" customHeight="1" x14ac:dyDescent="0.35">
      <c r="B47">
        <v>14</v>
      </c>
      <c r="C47" s="21" t="s">
        <v>98</v>
      </c>
      <c r="D47" s="26" t="str">
        <f t="shared" si="14"/>
        <v/>
      </c>
      <c r="E47" s="26" t="str">
        <f t="shared" si="11"/>
        <v/>
      </c>
      <c r="F47" s="26" t="str">
        <f t="shared" si="12"/>
        <v/>
      </c>
      <c r="G47" s="26" t="str">
        <f t="shared" si="13"/>
        <v/>
      </c>
      <c r="J47" s="1" t="s">
        <v>106</v>
      </c>
      <c r="K47" s="120" t="s">
        <v>3</v>
      </c>
      <c r="L47" s="148">
        <f>M62</f>
        <v>0.19020000000000001</v>
      </c>
      <c r="U47" s="31"/>
      <c r="V47" s="31">
        <v>4</v>
      </c>
      <c r="W47" s="37" t="s">
        <v>88</v>
      </c>
      <c r="X47" s="80" t="str">
        <f t="shared" si="15"/>
        <v/>
      </c>
      <c r="Y47" s="80" t="str">
        <f t="shared" si="16"/>
        <v/>
      </c>
      <c r="Z47" s="80" t="str">
        <f t="shared" si="17"/>
        <v/>
      </c>
      <c r="AA47" s="80" t="str">
        <f t="shared" si="18"/>
        <v/>
      </c>
      <c r="AB47" s="31"/>
    </row>
    <row r="48" spans="2:28" ht="12" customHeight="1" x14ac:dyDescent="0.35">
      <c r="B48">
        <v>15</v>
      </c>
      <c r="C48" s="21" t="s">
        <v>99</v>
      </c>
      <c r="D48" s="26" t="str">
        <f t="shared" si="14"/>
        <v/>
      </c>
      <c r="E48" s="26" t="str">
        <f t="shared" si="11"/>
        <v/>
      </c>
      <c r="F48" s="26" t="str">
        <f t="shared" si="12"/>
        <v/>
      </c>
      <c r="G48" s="26" t="str">
        <f t="shared" si="13"/>
        <v/>
      </c>
      <c r="K48" s="120" t="s">
        <v>71</v>
      </c>
      <c r="L48" s="148">
        <f>M63</f>
        <v>3.0299999999999997E-2</v>
      </c>
      <c r="U48" s="31"/>
      <c r="V48" s="31">
        <v>5</v>
      </c>
      <c r="W48" s="37" t="s">
        <v>89</v>
      </c>
      <c r="X48" s="80" t="str">
        <f t="shared" si="15"/>
        <v/>
      </c>
      <c r="Y48" s="80" t="str">
        <f t="shared" si="16"/>
        <v/>
      </c>
      <c r="Z48" s="80" t="str">
        <f t="shared" si="17"/>
        <v/>
      </c>
      <c r="AA48" s="80" t="str">
        <f t="shared" si="18"/>
        <v/>
      </c>
      <c r="AB48" s="31"/>
    </row>
    <row r="49" spans="1:28" ht="12" customHeight="1" x14ac:dyDescent="0.35">
      <c r="B49">
        <v>16</v>
      </c>
      <c r="C49" s="21" t="s">
        <v>100</v>
      </c>
      <c r="D49" s="26" t="str">
        <f t="shared" si="14"/>
        <v/>
      </c>
      <c r="E49" s="26" t="str">
        <f t="shared" si="11"/>
        <v/>
      </c>
      <c r="F49" s="26" t="str">
        <f t="shared" si="12"/>
        <v/>
      </c>
      <c r="G49" s="26" t="str">
        <f t="shared" si="13"/>
        <v/>
      </c>
      <c r="K49" s="120" t="s">
        <v>69</v>
      </c>
      <c r="L49" s="148">
        <f>M61</f>
        <v>0.1472</v>
      </c>
      <c r="U49" s="31"/>
      <c r="V49" s="31">
        <v>6</v>
      </c>
      <c r="W49" s="37" t="s">
        <v>91</v>
      </c>
      <c r="X49" s="80" t="str">
        <f t="shared" si="15"/>
        <v/>
      </c>
      <c r="Y49" s="80" t="str">
        <f t="shared" si="16"/>
        <v/>
      </c>
      <c r="Z49" s="80" t="str">
        <f t="shared" si="17"/>
        <v/>
      </c>
      <c r="AA49" s="80" t="str">
        <f t="shared" si="18"/>
        <v/>
      </c>
      <c r="AB49" s="31"/>
    </row>
    <row r="50" spans="1:28" ht="12" customHeight="1" x14ac:dyDescent="0.35">
      <c r="B50">
        <v>17</v>
      </c>
      <c r="C50" s="21" t="s">
        <v>102</v>
      </c>
      <c r="D50" s="26" t="str">
        <f t="shared" si="14"/>
        <v/>
      </c>
      <c r="E50" s="26" t="str">
        <f t="shared" si="11"/>
        <v/>
      </c>
      <c r="F50" s="26" t="str">
        <f t="shared" si="12"/>
        <v/>
      </c>
      <c r="G50" s="26" t="str">
        <f t="shared" si="13"/>
        <v/>
      </c>
      <c r="K50" s="120" t="s">
        <v>76</v>
      </c>
      <c r="L50" s="148">
        <f>M58</f>
        <v>7.980000000000001E-2</v>
      </c>
      <c r="U50" s="31"/>
      <c r="V50" s="31">
        <v>7</v>
      </c>
      <c r="W50" s="37" t="s">
        <v>92</v>
      </c>
      <c r="X50" s="80" t="str">
        <f t="shared" si="15"/>
        <v/>
      </c>
      <c r="Y50" s="80" t="str">
        <f t="shared" si="16"/>
        <v/>
      </c>
      <c r="Z50" s="80" t="str">
        <f t="shared" si="17"/>
        <v/>
      </c>
      <c r="AA50" s="80" t="str">
        <f t="shared" si="18"/>
        <v/>
      </c>
      <c r="AB50" s="31"/>
    </row>
    <row r="51" spans="1:28" ht="12" customHeight="1" x14ac:dyDescent="0.35">
      <c r="B51">
        <v>18</v>
      </c>
      <c r="C51" s="21" t="s">
        <v>103</v>
      </c>
      <c r="D51" s="26" t="str">
        <f t="shared" si="14"/>
        <v/>
      </c>
      <c r="E51" s="26" t="str">
        <f t="shared" si="11"/>
        <v/>
      </c>
      <c r="F51" s="26" t="str">
        <f t="shared" si="12"/>
        <v/>
      </c>
      <c r="G51" s="26" t="str">
        <f t="shared" si="13"/>
        <v/>
      </c>
      <c r="K51" s="120" t="s">
        <v>87</v>
      </c>
      <c r="L51" s="148">
        <f>M60</f>
        <v>2.76E-2</v>
      </c>
      <c r="Q51" s="206"/>
      <c r="U51" s="31"/>
      <c r="V51" s="31">
        <v>8</v>
      </c>
      <c r="W51" s="37" t="s">
        <v>93</v>
      </c>
      <c r="X51" s="80" t="str">
        <f t="shared" si="15"/>
        <v/>
      </c>
      <c r="Y51" s="80" t="str">
        <f t="shared" si="16"/>
        <v/>
      </c>
      <c r="Z51" s="80" t="str">
        <f t="shared" si="17"/>
        <v/>
      </c>
      <c r="AA51" s="80" t="str">
        <f t="shared" si="18"/>
        <v/>
      </c>
      <c r="AB51" s="31"/>
    </row>
    <row r="52" spans="1:28" ht="12" customHeight="1" x14ac:dyDescent="0.35">
      <c r="B52">
        <v>19</v>
      </c>
      <c r="C52" s="22" t="s">
        <v>107</v>
      </c>
      <c r="D52" s="26" t="str">
        <f t="shared" si="14"/>
        <v/>
      </c>
      <c r="E52" s="26" t="str">
        <f t="shared" si="11"/>
        <v/>
      </c>
      <c r="F52" s="26" t="str">
        <f t="shared" si="12"/>
        <v/>
      </c>
      <c r="G52" s="26" t="str">
        <f t="shared" si="13"/>
        <v/>
      </c>
      <c r="J52" s="1"/>
      <c r="K52" s="120" t="s">
        <v>26</v>
      </c>
      <c r="L52" s="148">
        <f>M59</f>
        <v>0.48469999999999996</v>
      </c>
      <c r="Q52" s="207"/>
      <c r="U52" s="31"/>
      <c r="V52" s="31">
        <v>9</v>
      </c>
      <c r="W52" s="37" t="s">
        <v>94</v>
      </c>
      <c r="X52" s="80" t="str">
        <f t="shared" si="15"/>
        <v/>
      </c>
      <c r="Y52" s="80" t="str">
        <f t="shared" si="16"/>
        <v/>
      </c>
      <c r="Z52" s="80" t="str">
        <f t="shared" si="17"/>
        <v/>
      </c>
      <c r="AA52" s="80" t="str">
        <f t="shared" si="18"/>
        <v/>
      </c>
      <c r="AB52" s="31"/>
    </row>
    <row r="53" spans="1:28" ht="12" customHeight="1" x14ac:dyDescent="0.35">
      <c r="K53" s="120" t="s">
        <v>108</v>
      </c>
      <c r="L53" s="148">
        <f>M64</f>
        <v>4.0199999999999993E-2</v>
      </c>
      <c r="Q53" s="207"/>
      <c r="U53" s="31"/>
      <c r="V53" s="31">
        <v>10</v>
      </c>
      <c r="W53" s="37" t="s">
        <v>95</v>
      </c>
      <c r="X53" s="80" t="str">
        <f t="shared" si="15"/>
        <v/>
      </c>
      <c r="Y53" s="80" t="str">
        <f t="shared" si="16"/>
        <v/>
      </c>
      <c r="Z53" s="80" t="str">
        <f t="shared" si="17"/>
        <v/>
      </c>
      <c r="AA53" s="80" t="str">
        <f t="shared" si="18"/>
        <v/>
      </c>
      <c r="AB53" s="31"/>
    </row>
    <row r="54" spans="1:28" ht="12" customHeight="1" x14ac:dyDescent="0.35">
      <c r="C54" s="209" t="s">
        <v>109</v>
      </c>
      <c r="D54" s="41">
        <f>SUM(D34:D52)</f>
        <v>8.9285714285709999E-2</v>
      </c>
      <c r="E54" s="41">
        <f>SUM(E34:E52)</f>
        <v>0.125</v>
      </c>
      <c r="F54" s="41">
        <f>SUM(F34:F52)</f>
        <v>0.41071428571430002</v>
      </c>
      <c r="G54" s="41">
        <f>SUM(G34:G52)</f>
        <v>0.375</v>
      </c>
      <c r="Q54" s="208"/>
      <c r="U54" s="31"/>
      <c r="V54" s="31">
        <v>11</v>
      </c>
      <c r="W54" s="37" t="s">
        <v>96</v>
      </c>
      <c r="X54" s="80" t="str">
        <f t="shared" si="15"/>
        <v/>
      </c>
      <c r="Y54" s="80" t="str">
        <f t="shared" si="16"/>
        <v/>
      </c>
      <c r="Z54" s="80" t="str">
        <f t="shared" si="17"/>
        <v/>
      </c>
      <c r="AA54" s="80" t="str">
        <f t="shared" si="18"/>
        <v/>
      </c>
      <c r="AB54" s="31"/>
    </row>
    <row r="55" spans="1:28" ht="12" customHeight="1" x14ac:dyDescent="0.35">
      <c r="U55" s="31"/>
      <c r="V55" s="31">
        <v>12</v>
      </c>
      <c r="W55" s="37" t="s">
        <v>33</v>
      </c>
      <c r="X55" s="80">
        <f t="shared" si="15"/>
        <v>3.5892857142855415E-3</v>
      </c>
      <c r="Y55" s="80">
        <f t="shared" si="16"/>
        <v>5.0249999999999991E-3</v>
      </c>
      <c r="Z55" s="80">
        <f t="shared" si="17"/>
        <v>1.6510714285714857E-2</v>
      </c>
      <c r="AA55" s="80">
        <f t="shared" si="18"/>
        <v>1.5074999999999998E-2</v>
      </c>
      <c r="AB55" s="31"/>
    </row>
    <row r="56" spans="1:28" ht="12" customHeight="1" x14ac:dyDescent="0.35">
      <c r="U56" s="31"/>
      <c r="V56" s="31">
        <v>13</v>
      </c>
      <c r="W56" s="37" t="s">
        <v>97</v>
      </c>
      <c r="X56" s="80" t="str">
        <f t="shared" si="15"/>
        <v/>
      </c>
      <c r="Y56" s="80" t="str">
        <f t="shared" si="16"/>
        <v/>
      </c>
      <c r="Z56" s="80" t="str">
        <f t="shared" si="17"/>
        <v/>
      </c>
      <c r="AA56" s="80" t="str">
        <f t="shared" si="18"/>
        <v/>
      </c>
      <c r="AB56" s="31"/>
    </row>
    <row r="57" spans="1:28" ht="12" customHeight="1" x14ac:dyDescent="0.35">
      <c r="U57" s="31"/>
      <c r="V57" s="31">
        <v>14</v>
      </c>
      <c r="W57" s="37" t="s">
        <v>98</v>
      </c>
      <c r="X57" s="80" t="str">
        <f t="shared" si="15"/>
        <v/>
      </c>
      <c r="Y57" s="80" t="str">
        <f t="shared" si="16"/>
        <v/>
      </c>
      <c r="Z57" s="80" t="str">
        <f t="shared" si="17"/>
        <v/>
      </c>
      <c r="AA57" s="80" t="str">
        <f t="shared" si="18"/>
        <v/>
      </c>
      <c r="AB57" s="31"/>
    </row>
    <row r="58" spans="1:28" ht="12" customHeight="1" x14ac:dyDescent="0.35">
      <c r="K58" t="s">
        <v>76</v>
      </c>
      <c r="L58" s="26">
        <v>7.98</v>
      </c>
      <c r="M58" s="44">
        <f>L58/100</f>
        <v>7.980000000000001E-2</v>
      </c>
      <c r="U58" s="31"/>
      <c r="V58" s="31">
        <v>15</v>
      </c>
      <c r="W58" s="37" t="s">
        <v>99</v>
      </c>
      <c r="X58" s="80" t="str">
        <f t="shared" si="15"/>
        <v/>
      </c>
      <c r="Y58" s="80" t="str">
        <f t="shared" si="16"/>
        <v/>
      </c>
      <c r="Z58" s="80" t="str">
        <f t="shared" si="17"/>
        <v/>
      </c>
      <c r="AA58" s="80" t="str">
        <f t="shared" si="18"/>
        <v/>
      </c>
      <c r="AB58" s="31"/>
    </row>
    <row r="59" spans="1:28" ht="12" customHeight="1" thickBot="1" x14ac:dyDescent="0.4">
      <c r="K59" t="s">
        <v>26</v>
      </c>
      <c r="L59" s="26">
        <v>48.47</v>
      </c>
      <c r="M59" s="26">
        <f t="shared" ref="M59:M64" si="19">L59/100</f>
        <v>0.48469999999999996</v>
      </c>
      <c r="U59" s="31"/>
      <c r="V59" s="31">
        <v>16</v>
      </c>
      <c r="W59" s="37" t="s">
        <v>100</v>
      </c>
      <c r="X59" s="80" t="str">
        <f t="shared" si="15"/>
        <v/>
      </c>
      <c r="Y59" s="80" t="str">
        <f t="shared" si="16"/>
        <v/>
      </c>
      <c r="Z59" s="80" t="str">
        <f t="shared" si="17"/>
        <v/>
      </c>
      <c r="AA59" s="80" t="str">
        <f t="shared" si="18"/>
        <v/>
      </c>
      <c r="AB59" s="31"/>
    </row>
    <row r="60" spans="1:28" ht="12" customHeight="1" x14ac:dyDescent="0.35">
      <c r="A60" s="121" t="s">
        <v>61</v>
      </c>
      <c r="B60" s="122" t="s">
        <v>54</v>
      </c>
      <c r="C60" s="123"/>
      <c r="D60" s="123"/>
      <c r="E60" s="124"/>
      <c r="F60" s="81"/>
      <c r="G60" s="82"/>
      <c r="H60" s="82"/>
      <c r="I60" s="83"/>
      <c r="K60" t="s">
        <v>80</v>
      </c>
      <c r="L60" s="26">
        <v>2.76</v>
      </c>
      <c r="M60" s="26">
        <f t="shared" si="19"/>
        <v>2.76E-2</v>
      </c>
      <c r="U60" s="31"/>
      <c r="V60" s="31">
        <v>17</v>
      </c>
      <c r="W60" s="37" t="s">
        <v>102</v>
      </c>
      <c r="X60" s="80" t="str">
        <f t="shared" si="15"/>
        <v/>
      </c>
      <c r="Y60" s="80" t="str">
        <f t="shared" si="16"/>
        <v/>
      </c>
      <c r="Z60" s="80" t="str">
        <f t="shared" si="17"/>
        <v/>
      </c>
      <c r="AA60" s="80" t="str">
        <f t="shared" si="18"/>
        <v/>
      </c>
      <c r="AB60" s="31"/>
    </row>
    <row r="61" spans="1:28" ht="12" customHeight="1" x14ac:dyDescent="0.35">
      <c r="A61" s="125"/>
      <c r="B61" s="126" t="s">
        <v>55</v>
      </c>
      <c r="C61" s="127" t="s">
        <v>56</v>
      </c>
      <c r="D61" s="127"/>
      <c r="E61" s="128"/>
      <c r="F61" s="57"/>
      <c r="I61" s="84"/>
      <c r="K61" t="s">
        <v>69</v>
      </c>
      <c r="L61" s="26">
        <v>14.72</v>
      </c>
      <c r="M61" s="26">
        <f t="shared" si="19"/>
        <v>0.1472</v>
      </c>
      <c r="U61" s="31"/>
      <c r="V61" s="31">
        <v>18</v>
      </c>
      <c r="W61" s="37" t="s">
        <v>103</v>
      </c>
      <c r="X61" s="38" t="str">
        <f t="shared" ref="X61:AA62" si="20">IFERROR($W$41*D51,"")</f>
        <v/>
      </c>
      <c r="Y61" s="38" t="str">
        <f t="shared" si="20"/>
        <v/>
      </c>
      <c r="Z61" s="38" t="str">
        <f t="shared" si="20"/>
        <v/>
      </c>
      <c r="AA61" s="38" t="str">
        <f t="shared" si="20"/>
        <v/>
      </c>
      <c r="AB61" s="31"/>
    </row>
    <row r="62" spans="1:28" ht="12" customHeight="1" x14ac:dyDescent="0.35">
      <c r="A62" s="129"/>
      <c r="B62" s="130" t="s">
        <v>110</v>
      </c>
      <c r="C62" s="131" t="s">
        <v>110</v>
      </c>
      <c r="D62" s="131"/>
      <c r="E62" s="132"/>
      <c r="F62" s="57"/>
      <c r="I62" s="84"/>
      <c r="K62" t="s">
        <v>3</v>
      </c>
      <c r="L62" s="26">
        <v>19.02</v>
      </c>
      <c r="M62" s="26">
        <f t="shared" si="19"/>
        <v>0.19020000000000001</v>
      </c>
      <c r="U62" s="31"/>
      <c r="V62" s="31">
        <v>19</v>
      </c>
      <c r="W62" s="39" t="s">
        <v>107</v>
      </c>
      <c r="X62" s="38" t="str">
        <f t="shared" si="20"/>
        <v/>
      </c>
      <c r="Y62" s="38" t="str">
        <f t="shared" si="20"/>
        <v/>
      </c>
      <c r="Z62" s="38" t="str">
        <f t="shared" si="20"/>
        <v/>
      </c>
      <c r="AA62" s="38" t="str">
        <f t="shared" si="20"/>
        <v/>
      </c>
      <c r="AB62" s="31"/>
    </row>
    <row r="63" spans="1:28" ht="12" customHeight="1" thickBot="1" x14ac:dyDescent="0.4">
      <c r="A63" s="133" t="s">
        <v>111</v>
      </c>
      <c r="B63" s="134">
        <v>1.1167574360800001</v>
      </c>
      <c r="C63" s="135">
        <v>0.73912594689129996</v>
      </c>
      <c r="D63" s="135"/>
      <c r="E63" s="136"/>
      <c r="F63" s="57"/>
      <c r="I63" s="84"/>
      <c r="K63" t="s">
        <v>67</v>
      </c>
      <c r="L63" s="26">
        <v>3.03</v>
      </c>
      <c r="M63" s="26">
        <f t="shared" si="19"/>
        <v>3.0299999999999997E-2</v>
      </c>
      <c r="Y63" s="109" t="str">
        <f>IF($B51=$E$31,AK43,"")</f>
        <v/>
      </c>
    </row>
    <row r="64" spans="1:28" ht="12" customHeight="1" x14ac:dyDescent="0.35">
      <c r="A64" s="85"/>
      <c r="I64" s="84"/>
      <c r="K64" t="s">
        <v>83</v>
      </c>
      <c r="L64" s="26">
        <v>4.0199999999999996</v>
      </c>
      <c r="M64" s="44">
        <f t="shared" si="19"/>
        <v>4.0199999999999993E-2</v>
      </c>
      <c r="V64" t="s">
        <v>112</v>
      </c>
      <c r="X64" s="25">
        <f>SUM(X5:X62)</f>
        <v>3.6236493158313385E-2</v>
      </c>
      <c r="Y64" s="25">
        <f>SUM(Y5:Y62)</f>
        <v>0.10896008621140285</v>
      </c>
      <c r="Z64" s="25">
        <f>SUM(Z5:Z62)</f>
        <v>0.3508385675614174</v>
      </c>
      <c r="AA64" s="25">
        <f>SUM(AA5:AA62)</f>
        <v>0.50396485306887773</v>
      </c>
    </row>
    <row r="65" spans="1:26" ht="12" customHeight="1" thickBot="1" x14ac:dyDescent="0.4">
      <c r="A65" s="229" t="s">
        <v>61</v>
      </c>
      <c r="B65" s="230" t="s">
        <v>54</v>
      </c>
      <c r="C65" s="231"/>
      <c r="D65" s="231"/>
      <c r="E65" s="231"/>
      <c r="F65" s="231"/>
      <c r="G65" s="231"/>
      <c r="H65" s="231"/>
      <c r="I65" s="232"/>
      <c r="S65" s="57"/>
    </row>
    <row r="66" spans="1:26" ht="12" customHeight="1" thickBot="1" x14ac:dyDescent="0.4">
      <c r="A66" s="229"/>
      <c r="B66" s="230" t="s">
        <v>55</v>
      </c>
      <c r="C66" s="231"/>
      <c r="D66" s="231" t="s">
        <v>56</v>
      </c>
      <c r="E66" s="231"/>
      <c r="F66" s="231" t="s">
        <v>57</v>
      </c>
      <c r="G66" s="231"/>
      <c r="H66" s="231" t="s">
        <v>58</v>
      </c>
      <c r="I66" s="232"/>
      <c r="S66" s="57"/>
      <c r="V66" s="93" t="s">
        <v>113</v>
      </c>
      <c r="W66" s="83">
        <f>'Financial Wellness Calculator'!C41</f>
        <v>1720</v>
      </c>
      <c r="X66" s="82"/>
      <c r="Y66" s="83"/>
    </row>
    <row r="67" spans="1:26" ht="12" customHeight="1" thickBot="1" x14ac:dyDescent="0.4">
      <c r="A67" s="137"/>
      <c r="B67" s="138" t="s">
        <v>110</v>
      </c>
      <c r="C67" s="139" t="s">
        <v>62</v>
      </c>
      <c r="D67" s="139" t="s">
        <v>110</v>
      </c>
      <c r="E67" s="140" t="s">
        <v>62</v>
      </c>
      <c r="F67" s="60" t="s">
        <v>110</v>
      </c>
      <c r="G67" s="61" t="s">
        <v>62</v>
      </c>
      <c r="H67" s="61" t="s">
        <v>110</v>
      </c>
      <c r="I67" s="86" t="s">
        <v>62</v>
      </c>
      <c r="S67" s="57"/>
      <c r="V67" s="90" t="s">
        <v>114</v>
      </c>
      <c r="W67" s="105">
        <f>SUM(X64:Y64)*W66</f>
        <v>249.73811651591194</v>
      </c>
      <c r="Y67" s="84"/>
    </row>
    <row r="68" spans="1:26" ht="12" customHeight="1" thickBot="1" x14ac:dyDescent="0.4">
      <c r="A68" s="133" t="s">
        <v>115</v>
      </c>
      <c r="B68" s="141">
        <v>3.46</v>
      </c>
      <c r="C68" s="135">
        <v>276</v>
      </c>
      <c r="D68" s="142">
        <v>2.38</v>
      </c>
      <c r="E68" s="143">
        <v>743</v>
      </c>
      <c r="F68" s="73"/>
      <c r="G68" s="62"/>
      <c r="H68" s="74"/>
      <c r="I68" s="87">
        <v>0</v>
      </c>
      <c r="L68" s="179" t="s">
        <v>116</v>
      </c>
      <c r="S68" s="57"/>
      <c r="V68" s="85"/>
      <c r="W68" s="106"/>
      <c r="X68" s="97" t="s">
        <v>117</v>
      </c>
      <c r="Y68" s="97" t="s">
        <v>118</v>
      </c>
    </row>
    <row r="69" spans="1:26" ht="12" customHeight="1" thickBot="1" x14ac:dyDescent="0.4">
      <c r="A69" s="85"/>
      <c r="I69" s="84"/>
      <c r="V69" s="85"/>
      <c r="W69" s="107" t="s">
        <v>119</v>
      </c>
      <c r="X69" s="98">
        <f>X64*W66</f>
        <v>62.326768232299024</v>
      </c>
      <c r="Y69" s="98">
        <f>Y64*W66</f>
        <v>187.41134828361291</v>
      </c>
      <c r="Z69" s="69"/>
    </row>
    <row r="70" spans="1:26" ht="12" customHeight="1" x14ac:dyDescent="0.35">
      <c r="A70" s="93" t="s">
        <v>120</v>
      </c>
      <c r="B70" s="94">
        <f>B68+B63</f>
        <v>4.5767574360800003</v>
      </c>
      <c r="C70" s="95">
        <f>D68+C63</f>
        <v>3.1191259468913</v>
      </c>
      <c r="D70" s="82"/>
      <c r="E70" s="83"/>
      <c r="I70" s="84"/>
      <c r="T70" t="s">
        <v>121</v>
      </c>
      <c r="V70" s="85"/>
      <c r="W70" s="107"/>
      <c r="X70" s="99"/>
      <c r="Y70" s="99"/>
    </row>
    <row r="71" spans="1:26" ht="12" customHeight="1" x14ac:dyDescent="0.35">
      <c r="A71" s="85" t="s">
        <v>122</v>
      </c>
      <c r="B71" s="88">
        <f>B70/5</f>
        <v>0.91535148721600001</v>
      </c>
      <c r="C71" s="88">
        <f>C70/5</f>
        <v>0.62382518937826004</v>
      </c>
      <c r="E71" s="84"/>
      <c r="I71" s="84"/>
      <c r="T71">
        <f>365-(104+25+11)</f>
        <v>225</v>
      </c>
      <c r="V71" s="85"/>
      <c r="W71" s="107" t="s">
        <v>123</v>
      </c>
      <c r="X71" s="100">
        <f>B72*X69</f>
        <v>12836.452498830418</v>
      </c>
      <c r="Y71" s="100">
        <f>C72*Y69</f>
        <v>26305.181962798473</v>
      </c>
    </row>
    <row r="72" spans="1:26" ht="12" customHeight="1" x14ac:dyDescent="0.35">
      <c r="A72" s="85" t="s">
        <v>124</v>
      </c>
      <c r="B72" s="88">
        <f>B71*T71</f>
        <v>205.95408462360001</v>
      </c>
      <c r="C72" s="88">
        <f>C71*T71</f>
        <v>140.36066761010852</v>
      </c>
      <c r="E72" s="84"/>
      <c r="I72" s="84"/>
      <c r="V72" s="85"/>
      <c r="W72" s="107" t="s">
        <v>125</v>
      </c>
      <c r="X72" s="102">
        <f>X71*E82</f>
        <v>560311.15157394775</v>
      </c>
      <c r="Y72" s="102">
        <f>Y71*E82</f>
        <v>1148221.1926761533</v>
      </c>
      <c r="Z72" s="26"/>
    </row>
    <row r="73" spans="1:26" ht="12" customHeight="1" x14ac:dyDescent="0.35">
      <c r="A73" s="85"/>
      <c r="E73" s="84"/>
      <c r="I73" s="89"/>
      <c r="V73" s="85"/>
      <c r="W73" s="107"/>
      <c r="X73" s="99"/>
      <c r="Y73" s="99"/>
    </row>
    <row r="74" spans="1:26" ht="12" customHeight="1" x14ac:dyDescent="0.35">
      <c r="A74" s="85"/>
      <c r="E74" s="84"/>
      <c r="I74" s="89"/>
      <c r="V74" s="85"/>
      <c r="W74" s="107" t="s">
        <v>126</v>
      </c>
      <c r="X74" s="102">
        <f>SUM(X72:Y72)</f>
        <v>1708532.3442501011</v>
      </c>
      <c r="Y74" s="101">
        <f>X74/1000000</f>
        <v>1.708532344250101</v>
      </c>
    </row>
    <row r="75" spans="1:26" ht="12" customHeight="1" thickBot="1" x14ac:dyDescent="0.4">
      <c r="A75" s="85"/>
      <c r="B75" s="16"/>
      <c r="C75" s="75"/>
      <c r="D75" s="41"/>
      <c r="E75" s="96"/>
      <c r="I75" s="89"/>
      <c r="V75" s="90"/>
      <c r="W75" s="108" t="s">
        <v>127</v>
      </c>
      <c r="X75" s="103">
        <f>SUM(X71:Y71)</f>
        <v>39141.634461628892</v>
      </c>
      <c r="Y75" s="104">
        <f>X75/1000</f>
        <v>39.14163446162889</v>
      </c>
    </row>
    <row r="76" spans="1:26" ht="12" customHeight="1" x14ac:dyDescent="0.35">
      <c r="A76" s="85"/>
      <c r="B76" s="16"/>
      <c r="C76" s="75"/>
      <c r="D76" s="41"/>
      <c r="E76" s="96"/>
      <c r="I76" s="89"/>
    </row>
    <row r="77" spans="1:26" ht="12" customHeight="1" x14ac:dyDescent="0.35">
      <c r="A77" s="85"/>
      <c r="B77" s="16"/>
      <c r="C77" s="75"/>
      <c r="D77" s="41"/>
      <c r="E77" s="96"/>
      <c r="I77" s="89"/>
    </row>
    <row r="78" spans="1:26" ht="12" customHeight="1" x14ac:dyDescent="0.35">
      <c r="A78" s="85"/>
      <c r="B78" s="16"/>
      <c r="C78" s="75"/>
      <c r="D78" s="41"/>
      <c r="E78" s="96"/>
      <c r="I78" s="89"/>
    </row>
    <row r="79" spans="1:26" ht="12" customHeight="1" x14ac:dyDescent="0.35">
      <c r="A79" s="85"/>
      <c r="B79" s="16"/>
      <c r="C79" s="75"/>
      <c r="D79" s="41"/>
      <c r="E79" s="96"/>
      <c r="I79" s="89"/>
      <c r="T79" s="71"/>
    </row>
    <row r="80" spans="1:26" ht="12" customHeight="1" x14ac:dyDescent="0.35">
      <c r="A80" s="85"/>
      <c r="E80" s="84"/>
      <c r="I80" s="89"/>
      <c r="T80" s="76"/>
      <c r="V80" s="76"/>
    </row>
    <row r="81" spans="1:24" ht="12" customHeight="1" x14ac:dyDescent="0.35">
      <c r="A81" s="85"/>
      <c r="E81" s="96"/>
      <c r="F81">
        <f>365-(104+20+11)</f>
        <v>230</v>
      </c>
      <c r="I81" s="89"/>
      <c r="X81" s="77"/>
    </row>
    <row r="82" spans="1:24" ht="12" customHeight="1" thickBot="1" x14ac:dyDescent="0.4">
      <c r="A82" s="90" t="s">
        <v>128</v>
      </c>
      <c r="B82" s="91">
        <f>F81*8</f>
        <v>1840</v>
      </c>
      <c r="C82" s="91"/>
      <c r="D82" s="91" t="s">
        <v>129</v>
      </c>
      <c r="E82" s="144">
        <v>43.65</v>
      </c>
      <c r="F82" s="91"/>
      <c r="G82" s="91"/>
      <c r="H82" s="91"/>
      <c r="I82" s="92"/>
    </row>
    <row r="83" spans="1:24" ht="12" customHeight="1" x14ac:dyDescent="0.35">
      <c r="I83" s="57"/>
    </row>
    <row r="84" spans="1:24" ht="12" customHeight="1" x14ac:dyDescent="0.35">
      <c r="I84" s="57"/>
    </row>
  </sheetData>
  <mergeCells count="3">
    <mergeCell ref="A65:I66"/>
    <mergeCell ref="B1:E1"/>
    <mergeCell ref="C31:D3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FF98DD0-10D8-4E5F-96B1-5322D8BD44AF}">
          <x14:formula1>
            <xm:f>Sheet4!$A$3:$A$22</xm:f>
          </x14:formula1>
          <xm:sqref>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3CA30-3019-49E5-96B9-EFE99EFFEEF7}">
  <sheetPr>
    <tabColor theme="4"/>
  </sheetPr>
  <dimension ref="A1:J24"/>
  <sheetViews>
    <sheetView showRowColHeaders="0" topLeftCell="B3" zoomScaleNormal="100" workbookViewId="0">
      <selection activeCell="C3" sqref="C3:I3"/>
    </sheetView>
  </sheetViews>
  <sheetFormatPr defaultColWidth="0" defaultRowHeight="11.15" customHeight="1" zeroHeight="1" x14ac:dyDescent="0.35"/>
  <cols>
    <col min="1" max="1" width="0" hidden="1" customWidth="1"/>
    <col min="2" max="2" width="9.1796875" style="166" customWidth="1"/>
    <col min="3" max="3" width="43.453125" style="155" customWidth="1"/>
    <col min="4" max="4" width="8.453125" style="155" customWidth="1"/>
    <col min="5" max="5" width="18.1796875" style="155" customWidth="1"/>
    <col min="6" max="6" width="3.81640625" style="155" customWidth="1"/>
    <col min="7" max="7" width="11.1796875" style="155" customWidth="1"/>
    <col min="8" max="8" width="4.1796875" style="155" customWidth="1"/>
    <col min="9" max="9" width="10.54296875" style="155" customWidth="1"/>
    <col min="10" max="10" width="8.453125" style="155" customWidth="1"/>
    <col min="11" max="16384" width="3.81640625" style="155" hidden="1"/>
  </cols>
  <sheetData>
    <row r="1" spans="2:10" customFormat="1" ht="33" customHeight="1" thickBot="1" x14ac:dyDescent="0.4">
      <c r="B1" s="237" t="s">
        <v>130</v>
      </c>
      <c r="C1" s="238"/>
      <c r="D1" s="238"/>
      <c r="E1" s="238"/>
      <c r="F1" s="238"/>
      <c r="G1" s="238"/>
      <c r="H1" s="238"/>
      <c r="I1" s="238"/>
      <c r="J1" s="239"/>
    </row>
    <row r="2" spans="2:10" customFormat="1" ht="11.15" customHeight="1" x14ac:dyDescent="0.35">
      <c r="B2" s="48"/>
      <c r="C2" s="241"/>
      <c r="D2" s="241"/>
      <c r="E2" s="241"/>
      <c r="F2" s="241"/>
      <c r="G2" s="241"/>
      <c r="H2" s="49"/>
      <c r="I2" s="49"/>
      <c r="J2" s="50"/>
    </row>
    <row r="3" spans="2:10" customFormat="1" ht="72.650000000000006" customHeight="1" x14ac:dyDescent="0.35">
      <c r="B3" s="51"/>
      <c r="C3" s="243" t="s">
        <v>131</v>
      </c>
      <c r="D3" s="243"/>
      <c r="E3" s="243"/>
      <c r="F3" s="243"/>
      <c r="G3" s="243"/>
      <c r="H3" s="243"/>
      <c r="I3" s="243"/>
      <c r="J3" s="52"/>
    </row>
    <row r="4" spans="2:10" customFormat="1" ht="5.5" customHeight="1" thickBot="1" x14ac:dyDescent="0.4">
      <c r="B4" s="53"/>
      <c r="C4" s="244"/>
      <c r="D4" s="244"/>
      <c r="E4" s="244"/>
      <c r="F4" s="244"/>
      <c r="G4" s="244"/>
      <c r="H4" s="244"/>
      <c r="I4" s="244"/>
      <c r="J4" s="54"/>
    </row>
    <row r="5" spans="2:10" customFormat="1" ht="11.15" customHeight="1" thickBot="1" x14ac:dyDescent="0.4">
      <c r="B5" s="45"/>
      <c r="C5" s="46"/>
      <c r="D5" s="47"/>
      <c r="E5" s="47"/>
      <c r="F5" s="47"/>
      <c r="G5" s="47"/>
      <c r="H5" s="47"/>
      <c r="I5" s="47"/>
      <c r="J5" s="47"/>
    </row>
    <row r="6" spans="2:10" customFormat="1" ht="59.5" customHeight="1" x14ac:dyDescent="0.35">
      <c r="B6" s="167"/>
      <c r="C6" s="168"/>
      <c r="D6" s="240" t="s">
        <v>132</v>
      </c>
      <c r="E6" s="240"/>
      <c r="F6" s="174"/>
      <c r="G6" s="175" t="s">
        <v>36</v>
      </c>
      <c r="H6" s="176"/>
      <c r="I6" s="175" t="s">
        <v>133</v>
      </c>
      <c r="J6" s="177"/>
    </row>
    <row r="7" spans="2:10" customFormat="1" ht="11.15" customHeight="1" x14ac:dyDescent="0.35">
      <c r="B7" s="169"/>
      <c r="C7" s="170" t="s">
        <v>134</v>
      </c>
      <c r="D7" s="149"/>
      <c r="E7" s="149"/>
      <c r="F7" s="155"/>
      <c r="G7" s="155"/>
      <c r="H7" s="155"/>
      <c r="I7" s="155"/>
      <c r="J7" s="178"/>
    </row>
    <row r="8" spans="2:10" customFormat="1" ht="2.5" customHeight="1" x14ac:dyDescent="0.35">
      <c r="B8" s="169"/>
      <c r="C8" s="154"/>
      <c r="D8" s="149"/>
      <c r="E8" s="149"/>
      <c r="F8" s="155"/>
      <c r="G8" s="155"/>
      <c r="H8" s="155"/>
      <c r="I8" s="155"/>
      <c r="J8" s="178"/>
    </row>
    <row r="9" spans="2:10" customFormat="1" ht="27" customHeight="1" x14ac:dyDescent="0.35">
      <c r="B9" s="171" t="s">
        <v>135</v>
      </c>
      <c r="C9" s="149"/>
      <c r="D9" s="149"/>
      <c r="E9" s="149"/>
      <c r="F9" s="149"/>
      <c r="G9" s="149"/>
      <c r="H9" s="149"/>
      <c r="I9" s="149"/>
      <c r="J9" s="178"/>
    </row>
    <row r="10" spans="2:10" customFormat="1" ht="31.5" customHeight="1" x14ac:dyDescent="0.35">
      <c r="B10" s="172">
        <v>1</v>
      </c>
      <c r="C10" s="173" t="str">
        <f>'Confidence Workings'!M52</f>
        <v>Personal Insurance e.g. income protection, life insurance, Total &amp; Permanent Disablement (TPD)</v>
      </c>
      <c r="D10" s="242">
        <f>'Confidence Workings'!R52</f>
        <v>0.40935378159396923</v>
      </c>
      <c r="E10" s="242"/>
      <c r="F10" s="155"/>
      <c r="G10" s="59">
        <f>'Confidence Workings'!S52</f>
        <v>0.43893054799136</v>
      </c>
      <c r="H10" s="157"/>
      <c r="I10" s="59">
        <f>'Confidence Workings'!T52</f>
        <v>0.30199257130057</v>
      </c>
      <c r="J10" s="178"/>
    </row>
    <row r="11" spans="2:10" customFormat="1" ht="31.5" customHeight="1" x14ac:dyDescent="0.35">
      <c r="B11" s="172">
        <v>2</v>
      </c>
      <c r="C11" s="173" t="str">
        <f>'Confidence Workings'!M53</f>
        <v>Borrowing Money</v>
      </c>
      <c r="D11" s="242">
        <f>'Confidence Workings'!R53</f>
        <v>0.437499890860642</v>
      </c>
      <c r="E11" s="242"/>
      <c r="F11" s="155"/>
      <c r="G11" s="59">
        <f>'Confidence Workings'!S53</f>
        <v>0.46242383601511006</v>
      </c>
      <c r="H11" s="157"/>
      <c r="I11" s="59">
        <f>'Confidence Workings'!T53</f>
        <v>0.32457708149638004</v>
      </c>
      <c r="J11" s="178"/>
    </row>
    <row r="12" spans="2:10" customFormat="1" ht="31.5" customHeight="1" x14ac:dyDescent="0.35">
      <c r="B12" s="172">
        <v>3</v>
      </c>
      <c r="C12" s="173" t="str">
        <f>'Confidence Workings'!M54</f>
        <v>Wills</v>
      </c>
      <c r="D12" s="242">
        <f>'Confidence Workings'!R54</f>
        <v>0.47810908545413078</v>
      </c>
      <c r="E12" s="242"/>
      <c r="F12" s="155"/>
      <c r="G12" s="59">
        <f>'Confidence Workings'!S54</f>
        <v>0.49233344616131003</v>
      </c>
      <c r="H12" s="157"/>
      <c r="I12" s="59">
        <f>'Confidence Workings'!T54</f>
        <v>0.46112510579391003</v>
      </c>
      <c r="J12" s="178"/>
    </row>
    <row r="13" spans="2:10" customFormat="1" ht="31.5" customHeight="1" x14ac:dyDescent="0.35">
      <c r="B13" s="172">
        <v>4</v>
      </c>
      <c r="C13" s="173" t="str">
        <f>'Confidence Workings'!M55</f>
        <v>Saving for retirement</v>
      </c>
      <c r="D13" s="242">
        <f>'Confidence Workings'!R55</f>
        <v>0.50289395307100371</v>
      </c>
      <c r="E13" s="242"/>
      <c r="F13" s="149"/>
      <c r="G13" s="59">
        <f>'Confidence Workings'!S55</f>
        <v>0.52881298533715004</v>
      </c>
      <c r="H13" s="149"/>
      <c r="I13" s="59">
        <f>'Confidence Workings'!T55</f>
        <v>0.37340708064097999</v>
      </c>
      <c r="J13" s="178"/>
    </row>
    <row r="14" spans="2:10" customFormat="1" ht="31.5" customHeight="1" x14ac:dyDescent="0.35">
      <c r="B14" s="172">
        <v>5</v>
      </c>
      <c r="C14" s="173" t="str">
        <f>'Confidence Workings'!M56</f>
        <v>Mortgages</v>
      </c>
      <c r="D14" s="242">
        <f>'Confidence Workings'!R56</f>
        <v>0.50951378060345909</v>
      </c>
      <c r="E14" s="242"/>
      <c r="F14" s="149"/>
      <c r="G14" s="59">
        <f>'Confidence Workings'!S56</f>
        <v>0.54261146363337998</v>
      </c>
      <c r="H14" s="155"/>
      <c r="I14" s="59">
        <f>'Confidence Workings'!T56</f>
        <v>0.38839265640221005</v>
      </c>
      <c r="J14" s="155"/>
    </row>
    <row r="15" spans="2:10" customFormat="1" ht="31.5" customHeight="1" x14ac:dyDescent="0.35">
      <c r="B15" s="172">
        <v>6</v>
      </c>
      <c r="C15" s="173" t="str">
        <f>'Confidence Workings'!M57</f>
        <v>Credit cards and their fees</v>
      </c>
      <c r="D15" s="242">
        <f>'Confidence Workings'!R57</f>
        <v>0.51715821194325484</v>
      </c>
      <c r="E15" s="242"/>
      <c r="F15" s="155"/>
      <c r="G15" s="59">
        <f>'Confidence Workings'!S57</f>
        <v>0.54801819015030007</v>
      </c>
      <c r="H15" s="155"/>
      <c r="I15" s="59">
        <f>'Confidence Workings'!T57</f>
        <v>0.37615805909768008</v>
      </c>
      <c r="J15" s="155"/>
    </row>
    <row r="16" spans="2:10" customFormat="1" ht="31.5" customHeight="1" x14ac:dyDescent="0.35">
      <c r="B16" s="172">
        <v>7</v>
      </c>
      <c r="C16" s="173" t="str">
        <f>'Confidence Workings'!M58</f>
        <v>Debt management</v>
      </c>
      <c r="D16" s="242">
        <f>'Confidence Workings'!R58</f>
        <v>0.53595904188091481</v>
      </c>
      <c r="E16" s="242"/>
      <c r="F16" s="155"/>
      <c r="G16" s="59">
        <f>'Confidence Workings'!S58</f>
        <v>0.56182753801278995</v>
      </c>
      <c r="H16" s="155"/>
      <c r="I16" s="59">
        <f>'Confidence Workings'!T58</f>
        <v>0.41858941120031995</v>
      </c>
      <c r="J16" s="155"/>
    </row>
    <row r="17" spans="2:10" customFormat="1" ht="31.5" customHeight="1" x14ac:dyDescent="0.35">
      <c r="B17" s="172">
        <v>8</v>
      </c>
      <c r="C17" s="173" t="str">
        <f>'Confidence Workings'!M59</f>
        <v>Superannuation</v>
      </c>
      <c r="D17" s="242">
        <f>'Confidence Workings'!R59</f>
        <v>0.57212439592638187</v>
      </c>
      <c r="E17" s="242"/>
      <c r="F17" s="155"/>
      <c r="G17" s="59">
        <f>'Confidence Workings'!S59</f>
        <v>0.58783802168432997</v>
      </c>
      <c r="H17" s="155"/>
      <c r="I17" s="59">
        <f>'Confidence Workings'!T59</f>
        <v>0.52603152230205996</v>
      </c>
      <c r="J17" s="155"/>
    </row>
    <row r="18" spans="2:10" customFormat="1" ht="31.5" customHeight="1" x14ac:dyDescent="0.35">
      <c r="B18" s="172">
        <v>9</v>
      </c>
      <c r="C18" s="173" t="str">
        <f>'Confidence Workings'!M60</f>
        <v>Managing budgets and savings</v>
      </c>
      <c r="D18" s="242">
        <f>'Confidence Workings'!R60</f>
        <v>0.65453057560321526</v>
      </c>
      <c r="E18" s="242"/>
      <c r="F18" s="155"/>
      <c r="G18" s="59">
        <f>'Confidence Workings'!S60</f>
        <v>0.66466976792403987</v>
      </c>
      <c r="H18" s="155"/>
      <c r="I18" s="59">
        <f>'Confidence Workings'!T60</f>
        <v>0.63893434945222005</v>
      </c>
      <c r="J18" s="155"/>
    </row>
    <row r="19" spans="2:10" customFormat="1" ht="31.5" customHeight="1" x14ac:dyDescent="0.35">
      <c r="B19" s="172">
        <v>10</v>
      </c>
      <c r="C19" s="173" t="str">
        <f>'Confidence Workings'!M61</f>
        <v>Banking accounts</v>
      </c>
      <c r="D19" s="242">
        <f>'Confidence Workings'!R61</f>
        <v>0.68379533344311794</v>
      </c>
      <c r="E19" s="242"/>
      <c r="F19" s="155"/>
      <c r="G19" s="59">
        <f>'Confidence Workings'!S61</f>
        <v>0.69865700426745003</v>
      </c>
      <c r="H19" s="155"/>
      <c r="I19" s="59">
        <f>'Confidence Workings'!T61</f>
        <v>0.62975707866951003</v>
      </c>
      <c r="J19" s="155"/>
    </row>
    <row r="20" spans="2:10" ht="11.15" customHeight="1" x14ac:dyDescent="0.35">
      <c r="B20" s="155"/>
    </row>
    <row r="21" spans="2:10" ht="11.15" hidden="1" customHeight="1" x14ac:dyDescent="0.35">
      <c r="B21" s="165"/>
    </row>
    <row r="22" spans="2:10" ht="11.15" hidden="1" customHeight="1" x14ac:dyDescent="0.35">
      <c r="B22" s="165"/>
    </row>
    <row r="23" spans="2:10" ht="11.15" hidden="1" customHeight="1" x14ac:dyDescent="0.35">
      <c r="B23" s="165"/>
    </row>
    <row r="24" spans="2:10" ht="11.15" hidden="1" customHeight="1" x14ac:dyDescent="0.35">
      <c r="B24" s="165"/>
    </row>
  </sheetData>
  <mergeCells count="15">
    <mergeCell ref="D15:E15"/>
    <mergeCell ref="D16:E16"/>
    <mergeCell ref="D17:E17"/>
    <mergeCell ref="D18:E18"/>
    <mergeCell ref="D19:E19"/>
    <mergeCell ref="B1:J1"/>
    <mergeCell ref="D6:E6"/>
    <mergeCell ref="C2:G2"/>
    <mergeCell ref="D13:E13"/>
    <mergeCell ref="D14:E14"/>
    <mergeCell ref="C3:I3"/>
    <mergeCell ref="C4:I4"/>
    <mergeCell ref="D10:E10"/>
    <mergeCell ref="D11:E11"/>
    <mergeCell ref="D12:E1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3A8A-89D7-4797-8C9C-9F4F414D8589}">
  <dimension ref="A3:E22"/>
  <sheetViews>
    <sheetView workbookViewId="0">
      <selection activeCell="E24" sqref="E24"/>
    </sheetView>
  </sheetViews>
  <sheetFormatPr defaultRowHeight="14.5" x14ac:dyDescent="0.35"/>
  <cols>
    <col min="1" max="1" width="38.54296875" style="11" customWidth="1"/>
    <col min="5" max="5" width="42.1796875" customWidth="1"/>
  </cols>
  <sheetData>
    <row r="3" spans="1:5" ht="15" thickBot="1" x14ac:dyDescent="0.4"/>
    <row r="4" spans="1:5" ht="26.5" thickBot="1" x14ac:dyDescent="0.4">
      <c r="A4" s="9" t="s">
        <v>84</v>
      </c>
      <c r="C4" s="12" t="s">
        <v>136</v>
      </c>
      <c r="E4" s="14" t="s">
        <v>137</v>
      </c>
    </row>
    <row r="5" spans="1:5" ht="26.5" thickBot="1" x14ac:dyDescent="0.4">
      <c r="A5" s="9" t="s">
        <v>85</v>
      </c>
      <c r="C5" s="13" t="s">
        <v>81</v>
      </c>
      <c r="E5" s="15" t="s">
        <v>138</v>
      </c>
    </row>
    <row r="6" spans="1:5" ht="26.5" thickBot="1" x14ac:dyDescent="0.4">
      <c r="A6" s="9" t="s">
        <v>86</v>
      </c>
      <c r="C6" s="13" t="s">
        <v>28</v>
      </c>
      <c r="E6" s="15" t="s">
        <v>139</v>
      </c>
    </row>
    <row r="7" spans="1:5" ht="26.5" thickBot="1" x14ac:dyDescent="0.4">
      <c r="A7" s="9" t="s">
        <v>88</v>
      </c>
      <c r="C7" s="13" t="s">
        <v>29</v>
      </c>
      <c r="E7" s="15" t="s">
        <v>140</v>
      </c>
    </row>
    <row r="8" spans="1:5" ht="26.5" thickBot="1" x14ac:dyDescent="0.4">
      <c r="A8" s="9" t="s">
        <v>89</v>
      </c>
      <c r="C8" s="13" t="s">
        <v>30</v>
      </c>
      <c r="E8" s="15" t="s">
        <v>141</v>
      </c>
    </row>
    <row r="9" spans="1:5" ht="26.5" thickBot="1" x14ac:dyDescent="0.4">
      <c r="A9" s="9" t="s">
        <v>91</v>
      </c>
      <c r="C9" s="13" t="s">
        <v>142</v>
      </c>
      <c r="E9" s="15" t="s">
        <v>143</v>
      </c>
    </row>
    <row r="10" spans="1:5" ht="26.5" thickBot="1" x14ac:dyDescent="0.4">
      <c r="A10" s="9" t="s">
        <v>92</v>
      </c>
      <c r="C10" s="13" t="s">
        <v>144</v>
      </c>
      <c r="E10" s="15" t="s">
        <v>145</v>
      </c>
    </row>
    <row r="11" spans="1:5" ht="39.5" thickBot="1" x14ac:dyDescent="0.4">
      <c r="A11" s="9" t="s">
        <v>93</v>
      </c>
      <c r="C11" s="13" t="s">
        <v>146</v>
      </c>
      <c r="E11" s="15" t="s">
        <v>147</v>
      </c>
    </row>
    <row r="12" spans="1:5" ht="15" thickBot="1" x14ac:dyDescent="0.4">
      <c r="A12" s="9" t="s">
        <v>94</v>
      </c>
      <c r="E12" s="15" t="s">
        <v>148</v>
      </c>
    </row>
    <row r="13" spans="1:5" ht="15" thickBot="1" x14ac:dyDescent="0.4">
      <c r="A13" s="9" t="s">
        <v>95</v>
      </c>
      <c r="E13" s="15" t="s">
        <v>149</v>
      </c>
    </row>
    <row r="14" spans="1:5" ht="15" thickBot="1" x14ac:dyDescent="0.4">
      <c r="A14" s="9" t="s">
        <v>96</v>
      </c>
    </row>
    <row r="15" spans="1:5" ht="15" thickBot="1" x14ac:dyDescent="0.4">
      <c r="A15" s="9" t="s">
        <v>33</v>
      </c>
    </row>
    <row r="16" spans="1:5" ht="15" thickBot="1" x14ac:dyDescent="0.4">
      <c r="A16" s="9" t="s">
        <v>97</v>
      </c>
    </row>
    <row r="17" spans="1:1" ht="15" thickBot="1" x14ac:dyDescent="0.4">
      <c r="A17" s="9" t="s">
        <v>98</v>
      </c>
    </row>
    <row r="18" spans="1:1" ht="15" thickBot="1" x14ac:dyDescent="0.4">
      <c r="A18" s="9" t="s">
        <v>99</v>
      </c>
    </row>
    <row r="19" spans="1:1" ht="15" thickBot="1" x14ac:dyDescent="0.4">
      <c r="A19" s="9" t="s">
        <v>100</v>
      </c>
    </row>
    <row r="20" spans="1:1" ht="15" thickBot="1" x14ac:dyDescent="0.4">
      <c r="A20" s="9" t="s">
        <v>102</v>
      </c>
    </row>
    <row r="21" spans="1:1" ht="15" thickBot="1" x14ac:dyDescent="0.4">
      <c r="A21" s="9" t="s">
        <v>103</v>
      </c>
    </row>
    <row r="22" spans="1:1" ht="15" thickBot="1" x14ac:dyDescent="0.4">
      <c r="A22" s="10"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B291E-9224-4C13-8EB9-F85733946D7D}">
  <dimension ref="A1:ED120"/>
  <sheetViews>
    <sheetView zoomScale="70" zoomScaleNormal="70" workbookViewId="0">
      <selection activeCell="DT4" sqref="DT4"/>
    </sheetView>
  </sheetViews>
  <sheetFormatPr defaultRowHeight="14.5" x14ac:dyDescent="0.35"/>
  <cols>
    <col min="1" max="1" width="9.81640625" bestFit="1" customWidth="1"/>
    <col min="2" max="2" width="17.453125" customWidth="1"/>
    <col min="3" max="3" width="32.26953125" customWidth="1"/>
    <col min="4" max="4" width="15.54296875" customWidth="1"/>
    <col min="6" max="6" width="22.81640625" customWidth="1"/>
    <col min="9" max="9" width="10.54296875" customWidth="1"/>
    <col min="13" max="13" width="21.453125" customWidth="1"/>
    <col min="14" max="14" width="22" customWidth="1"/>
    <col min="15" max="15" width="31.453125" customWidth="1"/>
    <col min="34" max="34" width="16.1796875" bestFit="1" customWidth="1"/>
    <col min="35" max="35" width="12.54296875" bestFit="1" customWidth="1"/>
  </cols>
  <sheetData>
    <row r="1" spans="1:134" s="115" customFormat="1" x14ac:dyDescent="0.35">
      <c r="C1" s="115" t="s">
        <v>150</v>
      </c>
      <c r="N1" s="115" t="s">
        <v>151</v>
      </c>
      <c r="Y1" s="115" t="s">
        <v>152</v>
      </c>
      <c r="AJ1" s="115" t="s">
        <v>153</v>
      </c>
      <c r="AU1" s="115" t="s">
        <v>154</v>
      </c>
      <c r="BF1" s="115" t="s">
        <v>155</v>
      </c>
      <c r="BQ1" s="115" t="s">
        <v>156</v>
      </c>
      <c r="CB1" s="115" t="s">
        <v>157</v>
      </c>
      <c r="CM1" s="115" t="s">
        <v>158</v>
      </c>
      <c r="CX1" s="115" t="s">
        <v>159</v>
      </c>
      <c r="DI1" s="115" t="s">
        <v>160</v>
      </c>
      <c r="DT1" s="115" t="s">
        <v>161</v>
      </c>
    </row>
    <row r="2" spans="1:134" x14ac:dyDescent="0.35">
      <c r="C2" s="116" t="s">
        <v>162</v>
      </c>
      <c r="D2" s="116">
        <v>1</v>
      </c>
      <c r="E2" s="116">
        <v>2</v>
      </c>
      <c r="F2" s="116">
        <v>3</v>
      </c>
      <c r="G2" s="116">
        <v>4</v>
      </c>
      <c r="H2" s="116">
        <v>5</v>
      </c>
      <c r="I2" s="116">
        <v>6</v>
      </c>
      <c r="J2" s="116">
        <v>7</v>
      </c>
      <c r="K2" s="116">
        <v>8</v>
      </c>
      <c r="L2" s="116">
        <v>9</v>
      </c>
      <c r="M2" s="116" t="s">
        <v>163</v>
      </c>
      <c r="N2" s="116" t="s">
        <v>162</v>
      </c>
      <c r="O2" s="116">
        <v>1</v>
      </c>
      <c r="P2" s="116">
        <v>2</v>
      </c>
      <c r="Q2" s="116">
        <v>3</v>
      </c>
      <c r="R2" s="116">
        <v>4</v>
      </c>
      <c r="S2" s="116">
        <v>5</v>
      </c>
      <c r="T2" s="116">
        <v>6</v>
      </c>
      <c r="U2" s="116">
        <v>7</v>
      </c>
      <c r="V2" s="116">
        <v>8</v>
      </c>
      <c r="W2" s="116">
        <v>9</v>
      </c>
      <c r="X2" s="116" t="s">
        <v>163</v>
      </c>
      <c r="Y2" s="116" t="s">
        <v>162</v>
      </c>
      <c r="Z2" s="116">
        <v>1</v>
      </c>
      <c r="AA2" s="116">
        <v>2</v>
      </c>
      <c r="AB2" s="116">
        <v>3</v>
      </c>
      <c r="AC2" s="116">
        <v>4</v>
      </c>
      <c r="AD2" s="116">
        <v>5</v>
      </c>
      <c r="AE2" s="116">
        <v>6</v>
      </c>
      <c r="AF2" s="116">
        <v>7</v>
      </c>
      <c r="AG2" s="116">
        <v>8</v>
      </c>
      <c r="AH2" s="116">
        <v>9</v>
      </c>
      <c r="AI2" s="116" t="s">
        <v>163</v>
      </c>
      <c r="AJ2" s="116" t="s">
        <v>162</v>
      </c>
      <c r="AK2" s="116">
        <v>1</v>
      </c>
      <c r="AL2" s="116">
        <v>2</v>
      </c>
      <c r="AM2" s="116">
        <v>3</v>
      </c>
      <c r="AN2" s="116">
        <v>4</v>
      </c>
      <c r="AO2" s="116">
        <v>5</v>
      </c>
      <c r="AP2" s="116">
        <v>6</v>
      </c>
      <c r="AQ2" s="116">
        <v>7</v>
      </c>
      <c r="AR2" s="116">
        <v>8</v>
      </c>
      <c r="AS2" s="116">
        <v>9</v>
      </c>
      <c r="AT2" s="116" t="s">
        <v>163</v>
      </c>
      <c r="AU2" s="116" t="s">
        <v>162</v>
      </c>
      <c r="AV2" s="116">
        <v>1</v>
      </c>
      <c r="AW2" s="116">
        <v>2</v>
      </c>
      <c r="AX2" s="116">
        <v>3</v>
      </c>
      <c r="AY2" s="116">
        <v>4</v>
      </c>
      <c r="AZ2" s="116">
        <v>5</v>
      </c>
      <c r="BA2" s="116">
        <v>6</v>
      </c>
      <c r="BB2" s="116">
        <v>7</v>
      </c>
      <c r="BC2" s="116">
        <v>8</v>
      </c>
      <c r="BD2" s="116">
        <v>9</v>
      </c>
      <c r="BE2" s="116" t="s">
        <v>163</v>
      </c>
      <c r="BF2" s="116" t="s">
        <v>162</v>
      </c>
      <c r="BG2" s="116">
        <v>1</v>
      </c>
      <c r="BH2" s="116">
        <v>2</v>
      </c>
      <c r="BI2" s="116">
        <v>3</v>
      </c>
      <c r="BJ2" s="116">
        <v>4</v>
      </c>
      <c r="BK2" s="116">
        <v>5</v>
      </c>
      <c r="BL2" s="116">
        <v>6</v>
      </c>
      <c r="BM2" s="116">
        <v>7</v>
      </c>
      <c r="BN2" s="116">
        <v>8</v>
      </c>
      <c r="BO2" s="116">
        <v>9</v>
      </c>
      <c r="BP2" s="116" t="s">
        <v>163</v>
      </c>
      <c r="BQ2" s="116" t="s">
        <v>162</v>
      </c>
      <c r="BR2" s="116">
        <v>1</v>
      </c>
      <c r="BS2" s="116">
        <v>2</v>
      </c>
      <c r="BT2" s="116">
        <v>3</v>
      </c>
      <c r="BU2" s="116">
        <v>4</v>
      </c>
      <c r="BV2" s="116">
        <v>5</v>
      </c>
      <c r="BW2" s="116">
        <v>6</v>
      </c>
      <c r="BX2" s="116">
        <v>7</v>
      </c>
      <c r="BY2" s="116">
        <v>8</v>
      </c>
      <c r="BZ2" s="116">
        <v>9</v>
      </c>
      <c r="CA2" s="116" t="s">
        <v>163</v>
      </c>
      <c r="CB2" s="116" t="s">
        <v>162</v>
      </c>
      <c r="CC2" s="116">
        <v>1</v>
      </c>
      <c r="CD2" s="116">
        <v>2</v>
      </c>
      <c r="CE2" s="116">
        <v>3</v>
      </c>
      <c r="CF2" s="116">
        <v>4</v>
      </c>
      <c r="CG2" s="116">
        <v>5</v>
      </c>
      <c r="CH2" s="116">
        <v>6</v>
      </c>
      <c r="CI2" s="116">
        <v>7</v>
      </c>
      <c r="CJ2" s="116">
        <v>8</v>
      </c>
      <c r="CK2" s="116">
        <v>9</v>
      </c>
      <c r="CL2" s="116" t="s">
        <v>163</v>
      </c>
      <c r="CM2" s="116" t="s">
        <v>162</v>
      </c>
      <c r="CN2" s="116">
        <v>1</v>
      </c>
      <c r="CO2" s="116">
        <v>2</v>
      </c>
      <c r="CP2" s="116">
        <v>3</v>
      </c>
      <c r="CQ2" s="116">
        <v>4</v>
      </c>
      <c r="CR2" s="116">
        <v>5</v>
      </c>
      <c r="CS2" s="116">
        <v>6</v>
      </c>
      <c r="CT2" s="116">
        <v>7</v>
      </c>
      <c r="CU2" s="116">
        <v>8</v>
      </c>
      <c r="CV2" s="116">
        <v>9</v>
      </c>
      <c r="CW2" s="116" t="s">
        <v>163</v>
      </c>
      <c r="CX2" s="116" t="s">
        <v>162</v>
      </c>
      <c r="CY2" s="116">
        <v>1</v>
      </c>
      <c r="CZ2" s="116">
        <v>2</v>
      </c>
      <c r="DA2" s="116">
        <v>3</v>
      </c>
      <c r="DB2" s="116">
        <v>4</v>
      </c>
      <c r="DC2" s="116">
        <v>5</v>
      </c>
      <c r="DD2" s="116">
        <v>6</v>
      </c>
      <c r="DE2" s="116">
        <v>7</v>
      </c>
      <c r="DF2" s="116">
        <v>8</v>
      </c>
      <c r="DG2" s="116">
        <v>9</v>
      </c>
      <c r="DH2" s="116" t="s">
        <v>163</v>
      </c>
      <c r="DI2" s="116" t="s">
        <v>162</v>
      </c>
      <c r="DJ2" s="116">
        <v>1</v>
      </c>
      <c r="DK2" s="116">
        <v>2</v>
      </c>
      <c r="DL2" s="116">
        <v>3</v>
      </c>
      <c r="DM2" s="116">
        <v>4</v>
      </c>
      <c r="DN2" s="116">
        <v>5</v>
      </c>
      <c r="DO2" s="116">
        <v>6</v>
      </c>
      <c r="DP2" s="116">
        <v>7</v>
      </c>
      <c r="DQ2" s="116">
        <v>8</v>
      </c>
      <c r="DR2" s="116">
        <v>9</v>
      </c>
      <c r="DS2" s="116" t="s">
        <v>163</v>
      </c>
      <c r="DT2" s="116" t="s">
        <v>162</v>
      </c>
      <c r="DU2" s="116">
        <v>1</v>
      </c>
      <c r="DV2" s="116">
        <v>2</v>
      </c>
      <c r="DW2" s="116">
        <v>3</v>
      </c>
      <c r="DX2" s="116">
        <v>4</v>
      </c>
      <c r="DY2" s="116">
        <v>5</v>
      </c>
      <c r="DZ2" s="116">
        <v>6</v>
      </c>
      <c r="EA2" s="116">
        <v>7</v>
      </c>
      <c r="EB2" s="116">
        <v>8</v>
      </c>
      <c r="EC2" s="116">
        <v>9</v>
      </c>
      <c r="ED2" s="116" t="s">
        <v>163</v>
      </c>
    </row>
    <row r="3" spans="1:134" x14ac:dyDescent="0.35">
      <c r="C3" s="116" t="s">
        <v>63</v>
      </c>
      <c r="D3" s="116" t="s">
        <v>63</v>
      </c>
      <c r="E3" s="116" t="s">
        <v>63</v>
      </c>
      <c r="F3" s="116" t="s">
        <v>63</v>
      </c>
      <c r="G3" s="116" t="s">
        <v>63</v>
      </c>
      <c r="H3" s="116" t="s">
        <v>63</v>
      </c>
      <c r="I3" s="116" t="s">
        <v>63</v>
      </c>
      <c r="J3" s="116" t="s">
        <v>63</v>
      </c>
      <c r="K3" s="116" t="s">
        <v>63</v>
      </c>
      <c r="L3" s="116" t="s">
        <v>63</v>
      </c>
      <c r="M3" s="116" t="s">
        <v>63</v>
      </c>
      <c r="N3" s="116" t="s">
        <v>63</v>
      </c>
      <c r="O3" s="116" t="s">
        <v>63</v>
      </c>
      <c r="P3" s="116" t="s">
        <v>63</v>
      </c>
      <c r="Q3" s="116" t="s">
        <v>63</v>
      </c>
      <c r="R3" s="116" t="s">
        <v>63</v>
      </c>
      <c r="S3" s="116" t="s">
        <v>63</v>
      </c>
      <c r="T3" s="116" t="s">
        <v>63</v>
      </c>
      <c r="U3" s="116" t="s">
        <v>63</v>
      </c>
      <c r="V3" s="116" t="s">
        <v>63</v>
      </c>
      <c r="W3" s="116" t="s">
        <v>63</v>
      </c>
      <c r="X3" s="116" t="s">
        <v>63</v>
      </c>
      <c r="Y3" s="116" t="s">
        <v>63</v>
      </c>
      <c r="Z3" s="116" t="s">
        <v>63</v>
      </c>
      <c r="AA3" s="116" t="s">
        <v>63</v>
      </c>
      <c r="AB3" s="116" t="s">
        <v>63</v>
      </c>
      <c r="AC3" s="116" t="s">
        <v>63</v>
      </c>
      <c r="AD3" s="116" t="s">
        <v>63</v>
      </c>
      <c r="AE3" s="116" t="s">
        <v>63</v>
      </c>
      <c r="AF3" s="116" t="s">
        <v>63</v>
      </c>
      <c r="AG3" s="116" t="s">
        <v>63</v>
      </c>
      <c r="AH3" s="116" t="s">
        <v>63</v>
      </c>
      <c r="AI3" s="116" t="s">
        <v>63</v>
      </c>
      <c r="AJ3" s="116" t="s">
        <v>63</v>
      </c>
      <c r="AK3" s="116" t="s">
        <v>63</v>
      </c>
      <c r="AL3" s="116" t="s">
        <v>63</v>
      </c>
      <c r="AM3" s="116" t="s">
        <v>63</v>
      </c>
      <c r="AN3" s="116" t="s">
        <v>63</v>
      </c>
      <c r="AO3" s="116" t="s">
        <v>63</v>
      </c>
      <c r="AP3" s="116" t="s">
        <v>63</v>
      </c>
      <c r="AQ3" s="116" t="s">
        <v>63</v>
      </c>
      <c r="AR3" s="116" t="s">
        <v>63</v>
      </c>
      <c r="AS3" s="116" t="s">
        <v>63</v>
      </c>
      <c r="AT3" s="116" t="s">
        <v>63</v>
      </c>
      <c r="AU3" s="116" t="s">
        <v>63</v>
      </c>
      <c r="AV3" s="116" t="s">
        <v>63</v>
      </c>
      <c r="AW3" s="116" t="s">
        <v>63</v>
      </c>
      <c r="AX3" s="116" t="s">
        <v>63</v>
      </c>
      <c r="AY3" s="116" t="s">
        <v>63</v>
      </c>
      <c r="AZ3" s="116" t="s">
        <v>63</v>
      </c>
      <c r="BA3" s="116" t="s">
        <v>63</v>
      </c>
      <c r="BB3" s="116" t="s">
        <v>63</v>
      </c>
      <c r="BC3" s="116" t="s">
        <v>63</v>
      </c>
      <c r="BD3" s="116" t="s">
        <v>63</v>
      </c>
      <c r="BE3" s="116" t="s">
        <v>63</v>
      </c>
      <c r="BF3" s="116" t="s">
        <v>63</v>
      </c>
      <c r="BG3" s="116" t="s">
        <v>63</v>
      </c>
      <c r="BH3" s="116" t="s">
        <v>63</v>
      </c>
      <c r="BI3" s="116" t="s">
        <v>63</v>
      </c>
      <c r="BJ3" s="116" t="s">
        <v>63</v>
      </c>
      <c r="BK3" s="116" t="s">
        <v>63</v>
      </c>
      <c r="BL3" s="116" t="s">
        <v>63</v>
      </c>
      <c r="BM3" s="116" t="s">
        <v>63</v>
      </c>
      <c r="BN3" s="116" t="s">
        <v>63</v>
      </c>
      <c r="BO3" s="116" t="s">
        <v>63</v>
      </c>
      <c r="BP3" s="116" t="s">
        <v>63</v>
      </c>
      <c r="BQ3" s="116" t="s">
        <v>63</v>
      </c>
      <c r="BR3" s="116" t="s">
        <v>63</v>
      </c>
      <c r="BS3" s="116" t="s">
        <v>63</v>
      </c>
      <c r="BT3" s="116" t="s">
        <v>63</v>
      </c>
      <c r="BU3" s="116" t="s">
        <v>63</v>
      </c>
      <c r="BV3" s="116" t="s">
        <v>63</v>
      </c>
      <c r="BW3" s="116" t="s">
        <v>63</v>
      </c>
      <c r="BX3" s="116" t="s">
        <v>63</v>
      </c>
      <c r="BY3" s="116" t="s">
        <v>63</v>
      </c>
      <c r="BZ3" s="116" t="s">
        <v>63</v>
      </c>
      <c r="CA3" s="116" t="s">
        <v>63</v>
      </c>
      <c r="CB3" s="116" t="s">
        <v>63</v>
      </c>
      <c r="CC3" s="116" t="s">
        <v>63</v>
      </c>
      <c r="CD3" s="116" t="s">
        <v>63</v>
      </c>
      <c r="CE3" s="116" t="s">
        <v>63</v>
      </c>
      <c r="CF3" s="116" t="s">
        <v>63</v>
      </c>
      <c r="CG3" s="116" t="s">
        <v>63</v>
      </c>
      <c r="CH3" s="116" t="s">
        <v>63</v>
      </c>
      <c r="CI3" s="116" t="s">
        <v>63</v>
      </c>
      <c r="CJ3" s="116" t="s">
        <v>63</v>
      </c>
      <c r="CK3" s="116" t="s">
        <v>63</v>
      </c>
      <c r="CL3" s="116" t="s">
        <v>63</v>
      </c>
      <c r="CM3" s="116" t="s">
        <v>63</v>
      </c>
      <c r="CN3" s="116" t="s">
        <v>63</v>
      </c>
      <c r="CO3" s="116" t="s">
        <v>63</v>
      </c>
      <c r="CP3" s="116" t="s">
        <v>63</v>
      </c>
      <c r="CQ3" s="116" t="s">
        <v>63</v>
      </c>
      <c r="CR3" s="116" t="s">
        <v>63</v>
      </c>
      <c r="CS3" s="116" t="s">
        <v>63</v>
      </c>
      <c r="CT3" s="116" t="s">
        <v>63</v>
      </c>
      <c r="CU3" s="116" t="s">
        <v>63</v>
      </c>
      <c r="CV3" s="116" t="s">
        <v>63</v>
      </c>
      <c r="CW3" s="116" t="s">
        <v>63</v>
      </c>
      <c r="CX3" s="116" t="s">
        <v>63</v>
      </c>
      <c r="CY3" s="116" t="s">
        <v>63</v>
      </c>
      <c r="CZ3" s="116" t="s">
        <v>63</v>
      </c>
      <c r="DA3" s="116" t="s">
        <v>63</v>
      </c>
      <c r="DB3" s="116" t="s">
        <v>63</v>
      </c>
      <c r="DC3" s="116" t="s">
        <v>63</v>
      </c>
      <c r="DD3" s="116" t="s">
        <v>63</v>
      </c>
      <c r="DE3" s="116" t="s">
        <v>63</v>
      </c>
      <c r="DF3" s="116" t="s">
        <v>63</v>
      </c>
      <c r="DG3" s="116" t="s">
        <v>63</v>
      </c>
      <c r="DH3" s="116" t="s">
        <v>63</v>
      </c>
      <c r="DI3" s="116" t="s">
        <v>63</v>
      </c>
      <c r="DJ3" s="116" t="s">
        <v>63</v>
      </c>
      <c r="DK3" s="116" t="s">
        <v>63</v>
      </c>
      <c r="DL3" s="116" t="s">
        <v>63</v>
      </c>
      <c r="DM3" s="116" t="s">
        <v>63</v>
      </c>
      <c r="DN3" s="116" t="s">
        <v>63</v>
      </c>
      <c r="DO3" s="116" t="s">
        <v>63</v>
      </c>
      <c r="DP3" s="116" t="s">
        <v>63</v>
      </c>
      <c r="DQ3" s="116" t="s">
        <v>63</v>
      </c>
      <c r="DR3" s="116" t="s">
        <v>63</v>
      </c>
      <c r="DS3" s="116" t="s">
        <v>63</v>
      </c>
      <c r="DT3" s="116" t="s">
        <v>63</v>
      </c>
      <c r="DU3" s="116" t="s">
        <v>63</v>
      </c>
      <c r="DV3" s="116" t="s">
        <v>63</v>
      </c>
      <c r="DW3" s="116" t="s">
        <v>63</v>
      </c>
      <c r="DX3" s="116" t="s">
        <v>63</v>
      </c>
      <c r="DY3" s="116" t="s">
        <v>63</v>
      </c>
      <c r="DZ3" s="116" t="s">
        <v>63</v>
      </c>
      <c r="EA3" s="116" t="s">
        <v>63</v>
      </c>
      <c r="EB3" s="116" t="s">
        <v>63</v>
      </c>
      <c r="EC3" s="116" t="s">
        <v>63</v>
      </c>
      <c r="ED3" s="116" t="s">
        <v>63</v>
      </c>
    </row>
    <row r="4" spans="1:134" x14ac:dyDescent="0.35">
      <c r="A4" t="s">
        <v>3</v>
      </c>
      <c r="B4" t="s">
        <v>5</v>
      </c>
      <c r="C4" s="147">
        <v>3.259224907898E-2</v>
      </c>
      <c r="D4" s="147">
        <v>1.9039096393689999E-2</v>
      </c>
      <c r="E4" s="147">
        <v>4.0330853883180001E-2</v>
      </c>
      <c r="F4" s="147">
        <v>5.8235583035210002E-2</v>
      </c>
      <c r="G4" s="147">
        <v>8.4318202674029993E-2</v>
      </c>
      <c r="H4" s="147">
        <v>0.1470741485283</v>
      </c>
      <c r="I4" s="147">
        <v>0.14495906488970001</v>
      </c>
      <c r="J4" s="147">
        <v>0.17540197623760001</v>
      </c>
      <c r="K4" s="147">
        <v>0.142896342446</v>
      </c>
      <c r="L4" s="147">
        <v>7.0388411196000006E-2</v>
      </c>
      <c r="M4" s="147">
        <v>8.4764071637330005E-2</v>
      </c>
      <c r="N4" s="147">
        <v>0.14483984775959999</v>
      </c>
      <c r="O4" s="147">
        <v>6.1668784343190002E-2</v>
      </c>
      <c r="P4" s="147">
        <v>9.9285611131659998E-2</v>
      </c>
      <c r="Q4" s="147">
        <v>9.6357099449520006E-2</v>
      </c>
      <c r="R4" s="147">
        <v>8.446017956231E-2</v>
      </c>
      <c r="S4" s="147">
        <v>0.16693604878730001</v>
      </c>
      <c r="T4" s="147">
        <v>0.1009267473616</v>
      </c>
      <c r="U4" s="147">
        <v>9.1885888167659996E-2</v>
      </c>
      <c r="V4" s="147">
        <v>7.3776177679409999E-2</v>
      </c>
      <c r="W4" s="147">
        <v>3.8011701093919999E-2</v>
      </c>
      <c r="X4" s="147">
        <v>4.1851914663770001E-2</v>
      </c>
      <c r="Y4" s="147">
        <v>2.2464589539720001E-2</v>
      </c>
      <c r="Z4" s="147">
        <v>1.7606672771090001E-2</v>
      </c>
      <c r="AA4" s="147">
        <v>3.5074154654680001E-2</v>
      </c>
      <c r="AB4" s="147">
        <v>4.3656928560140001E-2</v>
      </c>
      <c r="AC4" s="147">
        <v>7.3459818243459998E-2</v>
      </c>
      <c r="AD4" s="147">
        <v>0.1366206380594</v>
      </c>
      <c r="AE4" s="147">
        <v>0.1489334814752</v>
      </c>
      <c r="AF4" s="147">
        <v>0.1840368109828</v>
      </c>
      <c r="AG4" s="147">
        <v>0.17393204488120001</v>
      </c>
      <c r="AH4" s="147">
        <v>6.9043309033409994E-2</v>
      </c>
      <c r="AI4" s="147">
        <v>9.5171551798899995E-2</v>
      </c>
      <c r="AJ4" s="147">
        <v>1.5932572968080001E-2</v>
      </c>
      <c r="AK4" s="147">
        <v>1.8676386855400001E-2</v>
      </c>
      <c r="AL4" s="147">
        <v>1.8683943107850001E-2</v>
      </c>
      <c r="AM4" s="147">
        <v>3.8922616686029997E-2</v>
      </c>
      <c r="AN4" s="147">
        <v>5.2044934351749998E-2</v>
      </c>
      <c r="AO4" s="147">
        <v>0.135334531398</v>
      </c>
      <c r="AP4" s="147">
        <v>0.13154887757700001</v>
      </c>
      <c r="AQ4" s="147">
        <v>0.19036861383420001</v>
      </c>
      <c r="AR4" s="147">
        <v>0.1936256215287</v>
      </c>
      <c r="AS4" s="147">
        <v>8.8846667467229995E-2</v>
      </c>
      <c r="AT4" s="147">
        <v>0.1160152342257</v>
      </c>
      <c r="AU4" s="147">
        <v>2.142388292354E-2</v>
      </c>
      <c r="AV4" s="147">
        <v>1.6412934646579998E-2</v>
      </c>
      <c r="AW4" s="147">
        <v>2.7087579567350001E-2</v>
      </c>
      <c r="AX4" s="147">
        <v>4.2276508254890002E-2</v>
      </c>
      <c r="AY4" s="147">
        <v>5.8960946914299997E-2</v>
      </c>
      <c r="AZ4" s="147">
        <v>0.1510691451193</v>
      </c>
      <c r="BA4" s="147">
        <v>0.14282398495859999</v>
      </c>
      <c r="BB4" s="147">
        <v>0.1827279160866</v>
      </c>
      <c r="BC4" s="147">
        <v>0.1668627893206</v>
      </c>
      <c r="BD4" s="147">
        <v>8.8303952112810002E-2</v>
      </c>
      <c r="BE4" s="147">
        <v>0.1020503600953</v>
      </c>
      <c r="BF4" s="147">
        <v>6.4238670876519993E-2</v>
      </c>
      <c r="BG4" s="147">
        <v>2.71533657491E-2</v>
      </c>
      <c r="BH4" s="147">
        <v>5.0605772730999997E-2</v>
      </c>
      <c r="BI4" s="147">
        <v>7.2497930427029997E-2</v>
      </c>
      <c r="BJ4" s="147">
        <v>7.3812343893019994E-2</v>
      </c>
      <c r="BK4" s="147">
        <v>0.18557590748229999</v>
      </c>
      <c r="BL4" s="147">
        <v>0.13761332775140001</v>
      </c>
      <c r="BM4" s="147">
        <v>0.14748752743019999</v>
      </c>
      <c r="BN4" s="147">
        <v>0.11506860069119999</v>
      </c>
      <c r="BO4" s="147">
        <v>4.9312460814930001E-2</v>
      </c>
      <c r="BP4" s="147">
        <v>7.6634092153330002E-2</v>
      </c>
      <c r="BQ4" s="147">
        <v>5.4855315451049998E-2</v>
      </c>
      <c r="BR4" s="147">
        <v>3.1336725874850001E-2</v>
      </c>
      <c r="BS4" s="147">
        <v>5.4859167704030001E-2</v>
      </c>
      <c r="BT4" s="147">
        <v>7.0002440471789995E-2</v>
      </c>
      <c r="BU4" s="147">
        <v>7.6493458815019996E-2</v>
      </c>
      <c r="BV4" s="147">
        <v>0.15303353129899999</v>
      </c>
      <c r="BW4" s="147">
        <v>0.1002489622232</v>
      </c>
      <c r="BX4" s="147">
        <v>0.127827630931</v>
      </c>
      <c r="BY4" s="147">
        <v>0.14901504358930001</v>
      </c>
      <c r="BZ4" s="147">
        <v>7.3701930883490002E-2</v>
      </c>
      <c r="CA4" s="147">
        <v>0.1086257927573</v>
      </c>
      <c r="CB4" s="147">
        <v>5.9595453965280001E-2</v>
      </c>
      <c r="CC4" s="147">
        <v>2.6098177926240002E-2</v>
      </c>
      <c r="CD4" s="147">
        <v>3.107386583943E-2</v>
      </c>
      <c r="CE4" s="147">
        <v>5.3843422237119999E-2</v>
      </c>
      <c r="CF4" s="147">
        <v>7.9903161882159998E-2</v>
      </c>
      <c r="CG4" s="147">
        <v>0.14790033982770001</v>
      </c>
      <c r="CH4" s="147">
        <v>0.11913992485909999</v>
      </c>
      <c r="CI4" s="147">
        <v>0.15625406297319999</v>
      </c>
      <c r="CJ4" s="147">
        <v>0.16330790135670001</v>
      </c>
      <c r="CK4" s="147">
        <v>5.9852977304240003E-2</v>
      </c>
      <c r="CL4" s="147">
        <v>0.1030307118289</v>
      </c>
      <c r="CM4" s="147">
        <v>5.6539208573489999E-2</v>
      </c>
      <c r="CN4" s="147">
        <v>2.3431802329529999E-2</v>
      </c>
      <c r="CO4" s="147">
        <v>3.3155633205949997E-2</v>
      </c>
      <c r="CP4" s="147">
        <v>4.3901631547249999E-2</v>
      </c>
      <c r="CQ4" s="147">
        <v>6.6100410263820006E-2</v>
      </c>
      <c r="CR4" s="147">
        <v>0.1619808057439</v>
      </c>
      <c r="CS4" s="147">
        <v>0.13704187619880001</v>
      </c>
      <c r="CT4" s="147">
        <v>0.15955780142939999</v>
      </c>
      <c r="CU4" s="147">
        <v>0.15389853125870001</v>
      </c>
      <c r="CV4" s="147">
        <v>6.444065510692E-2</v>
      </c>
      <c r="CW4" s="147">
        <v>9.9951644342249998E-2</v>
      </c>
      <c r="CX4" s="147">
        <v>2.9004536736040001E-2</v>
      </c>
      <c r="CY4" s="147">
        <v>1.8135413001119999E-2</v>
      </c>
      <c r="CZ4" s="147">
        <v>3.616072172379E-2</v>
      </c>
      <c r="DA4" s="147">
        <v>4.9109868050610003E-2</v>
      </c>
      <c r="DB4" s="147">
        <v>7.3055694178820005E-2</v>
      </c>
      <c r="DC4" s="147">
        <v>0.1797253926281</v>
      </c>
      <c r="DD4" s="147">
        <v>0.13854004573100001</v>
      </c>
      <c r="DE4" s="147">
        <v>0.1625747558775</v>
      </c>
      <c r="DF4" s="147">
        <v>0.14347740952310001</v>
      </c>
      <c r="DG4" s="147">
        <v>7.102497514035E-2</v>
      </c>
      <c r="DH4" s="147">
        <v>9.9191187409550005E-2</v>
      </c>
      <c r="DI4" s="147">
        <v>0.1090719586185</v>
      </c>
      <c r="DJ4" s="147">
        <v>3.4873384938199997E-2</v>
      </c>
      <c r="DK4" s="147">
        <v>4.5678754660860001E-2</v>
      </c>
      <c r="DL4" s="147">
        <v>6.5389335718769995E-2</v>
      </c>
      <c r="DM4" s="147">
        <v>6.9561886206179993E-2</v>
      </c>
      <c r="DN4" s="147">
        <v>0.2119385994993</v>
      </c>
      <c r="DO4" s="147">
        <v>0.1042835203611</v>
      </c>
      <c r="DP4" s="147">
        <v>0.13209335782020001</v>
      </c>
      <c r="DQ4" s="147">
        <v>0.1051450050234</v>
      </c>
      <c r="DR4" s="147">
        <v>4.5785888714629998E-2</v>
      </c>
      <c r="DS4" s="147">
        <v>7.6178308438790004E-2</v>
      </c>
      <c r="DT4" s="147">
        <v>5.9127052002540002E-2</v>
      </c>
      <c r="DU4" s="147">
        <v>3.5785616654869998E-2</v>
      </c>
      <c r="DV4" s="147">
        <v>5.0677564068260003E-2</v>
      </c>
      <c r="DW4" s="147">
        <v>6.9540827298620003E-2</v>
      </c>
      <c r="DX4" s="147">
        <v>9.17117033976E-2</v>
      </c>
      <c r="DY4" s="147">
        <v>0.180360297989</v>
      </c>
      <c r="DZ4" s="147">
        <v>0.1297892494374</v>
      </c>
      <c r="EA4" s="147">
        <v>0.15389793755440001</v>
      </c>
      <c r="EB4" s="147">
        <v>0.12071018580240001</v>
      </c>
      <c r="EC4" s="147">
        <v>4.0099636597710001E-2</v>
      </c>
      <c r="ED4" s="147">
        <v>6.8299929197250003E-2</v>
      </c>
    </row>
    <row r="5" spans="1:134" x14ac:dyDescent="0.35">
      <c r="B5" t="s">
        <v>4</v>
      </c>
      <c r="C5" s="147">
        <v>8.2634176450930005E-2</v>
      </c>
      <c r="D5" s="147">
        <v>3.6652148316279998E-2</v>
      </c>
      <c r="E5" s="147">
        <v>8.2683925215110005E-2</v>
      </c>
      <c r="F5" s="147">
        <v>9.0783055959610004E-2</v>
      </c>
      <c r="G5" s="147">
        <v>0.1028656139248</v>
      </c>
      <c r="H5" s="147">
        <v>0.17707777015580001</v>
      </c>
      <c r="I5" s="147">
        <v>0.1332155076222</v>
      </c>
      <c r="J5" s="147">
        <v>0.1333569287179</v>
      </c>
      <c r="K5" s="147">
        <v>8.5578013710989997E-2</v>
      </c>
      <c r="L5" s="147">
        <v>3.9299263007240001E-2</v>
      </c>
      <c r="M5" s="147">
        <v>3.5853596919099999E-2</v>
      </c>
      <c r="N5" s="147">
        <v>0.20431263587260001</v>
      </c>
      <c r="O5" s="147">
        <v>8.2184901351229994E-2</v>
      </c>
      <c r="P5" s="147">
        <v>0.1021381938649</v>
      </c>
      <c r="Q5" s="147">
        <v>0.12325424726509999</v>
      </c>
      <c r="R5" s="147">
        <v>9.7730042069999995E-2</v>
      </c>
      <c r="S5" s="147">
        <v>0.17031755978919999</v>
      </c>
      <c r="T5" s="147">
        <v>6.9536982163480004E-2</v>
      </c>
      <c r="U5" s="147">
        <v>6.2078116545310001E-2</v>
      </c>
      <c r="V5" s="147">
        <v>3.84904512273E-2</v>
      </c>
      <c r="W5" s="147">
        <v>2.434956684309E-2</v>
      </c>
      <c r="X5" s="147">
        <v>2.560730300772E-2</v>
      </c>
      <c r="Y5" s="147">
        <v>4.8302283609550002E-2</v>
      </c>
      <c r="Z5" s="147">
        <v>2.7561444178679999E-2</v>
      </c>
      <c r="AA5" s="147">
        <v>5.980035052668E-2</v>
      </c>
      <c r="AB5" s="147">
        <v>9.4106749061080006E-2</v>
      </c>
      <c r="AC5" s="147">
        <v>9.93435044701E-2</v>
      </c>
      <c r="AD5" s="147">
        <v>0.18149627417629999</v>
      </c>
      <c r="AE5" s="147">
        <v>0.14454352169160001</v>
      </c>
      <c r="AF5" s="147">
        <v>0.14818772504290001</v>
      </c>
      <c r="AG5" s="147">
        <v>0.1019701673839</v>
      </c>
      <c r="AH5" s="147">
        <v>4.3573257488030002E-2</v>
      </c>
      <c r="AI5" s="147">
        <v>5.1114722371169999E-2</v>
      </c>
      <c r="AJ5" s="147">
        <v>2.5431558699699999E-2</v>
      </c>
      <c r="AK5" s="147">
        <v>2.068693305015E-2</v>
      </c>
      <c r="AL5" s="147">
        <v>2.8690632790980001E-2</v>
      </c>
      <c r="AM5" s="147">
        <v>3.6740987672100003E-2</v>
      </c>
      <c r="AN5" s="147">
        <v>5.9863786111239999E-2</v>
      </c>
      <c r="AO5" s="147">
        <v>0.1664507252387</v>
      </c>
      <c r="AP5" s="147">
        <v>0.1422084504035</v>
      </c>
      <c r="AQ5" s="147">
        <v>0.19316354921109999</v>
      </c>
      <c r="AR5" s="147">
        <v>0.16011352119649999</v>
      </c>
      <c r="AS5" s="147">
        <v>8.0019227359329995E-2</v>
      </c>
      <c r="AT5" s="147">
        <v>8.6630628266749998E-2</v>
      </c>
      <c r="AU5" s="147">
        <v>3.393787760282E-2</v>
      </c>
      <c r="AV5" s="147">
        <v>1.6595945365880001E-2</v>
      </c>
      <c r="AW5" s="147">
        <v>3.5857321654729997E-2</v>
      </c>
      <c r="AX5" s="147">
        <v>5.7003248134399997E-2</v>
      </c>
      <c r="AY5" s="147">
        <v>7.8871004382279994E-2</v>
      </c>
      <c r="AZ5" s="147">
        <v>0.14805383948190001</v>
      </c>
      <c r="BA5" s="147">
        <v>0.1411127490089</v>
      </c>
      <c r="BB5" s="147">
        <v>0.1715779328433</v>
      </c>
      <c r="BC5" s="147">
        <v>0.1513681009817</v>
      </c>
      <c r="BD5" s="147">
        <v>6.5287706665740006E-2</v>
      </c>
      <c r="BE5" s="147">
        <v>0.10033427387839999</v>
      </c>
      <c r="BF5" s="147">
        <v>0.11027157459420001</v>
      </c>
      <c r="BG5" s="147">
        <v>5.480991027683E-2</v>
      </c>
      <c r="BH5" s="147">
        <v>6.9418399854109997E-2</v>
      </c>
      <c r="BI5" s="147">
        <v>9.3607031474439995E-2</v>
      </c>
      <c r="BJ5" s="147">
        <v>8.5617802305179999E-2</v>
      </c>
      <c r="BK5" s="147">
        <v>0.2075654407684</v>
      </c>
      <c r="BL5" s="147">
        <v>0.1110233483095</v>
      </c>
      <c r="BM5" s="147">
        <v>0.1129841013587</v>
      </c>
      <c r="BN5" s="147">
        <v>7.7865454340179996E-2</v>
      </c>
      <c r="BO5" s="147">
        <v>3.2786723605799997E-2</v>
      </c>
      <c r="BP5" s="147">
        <v>4.4050213112690001E-2</v>
      </c>
      <c r="BQ5" s="147">
        <v>0.1227593353962</v>
      </c>
      <c r="BR5" s="147">
        <v>6.5969304712090004E-2</v>
      </c>
      <c r="BS5" s="147">
        <v>6.5768189053620002E-2</v>
      </c>
      <c r="BT5" s="147">
        <v>8.9068199518459998E-2</v>
      </c>
      <c r="BU5" s="147">
        <v>8.4599868630450006E-2</v>
      </c>
      <c r="BV5" s="147">
        <v>0.15880199205080001</v>
      </c>
      <c r="BW5" s="147">
        <v>9.5486513030259998E-2</v>
      </c>
      <c r="BX5" s="147">
        <v>8.9127545349600004E-2</v>
      </c>
      <c r="BY5" s="147">
        <v>8.9035843305039997E-2</v>
      </c>
      <c r="BZ5" s="147">
        <v>5.5479350403579999E-2</v>
      </c>
      <c r="CA5" s="147">
        <v>8.3903858549799995E-2</v>
      </c>
      <c r="CB5" s="147">
        <v>8.5084299605329997E-2</v>
      </c>
      <c r="CC5" s="147">
        <v>3.9408003096319998E-2</v>
      </c>
      <c r="CD5" s="147">
        <v>6.1818942296020002E-2</v>
      </c>
      <c r="CE5" s="147">
        <v>7.3277072707089996E-2</v>
      </c>
      <c r="CF5" s="147">
        <v>8.9316142739719995E-2</v>
      </c>
      <c r="CG5" s="147">
        <v>0.17954120288120001</v>
      </c>
      <c r="CH5" s="147">
        <v>0.1123401076107</v>
      </c>
      <c r="CI5" s="147">
        <v>0.13310281660090001</v>
      </c>
      <c r="CJ5" s="147">
        <v>0.1004782781158</v>
      </c>
      <c r="CK5" s="147">
        <v>5.806466839636E-2</v>
      </c>
      <c r="CL5" s="147">
        <v>6.7568465950610002E-2</v>
      </c>
      <c r="CM5" s="147">
        <v>0.10999056456550001</v>
      </c>
      <c r="CN5" s="147">
        <v>5.0042715330250002E-2</v>
      </c>
      <c r="CO5" s="147">
        <v>4.6015073656990001E-2</v>
      </c>
      <c r="CP5" s="147">
        <v>7.8875173139950003E-2</v>
      </c>
      <c r="CQ5" s="147">
        <v>8.0188499728199997E-2</v>
      </c>
      <c r="CR5" s="147">
        <v>0.1854090895479</v>
      </c>
      <c r="CS5" s="147">
        <v>0.12587909512010001</v>
      </c>
      <c r="CT5" s="147">
        <v>0.126924175118</v>
      </c>
      <c r="CU5" s="147">
        <v>9.1475425267879995E-2</v>
      </c>
      <c r="CV5" s="147">
        <v>3.9601516158409997E-2</v>
      </c>
      <c r="CW5" s="147">
        <v>6.559867236684E-2</v>
      </c>
      <c r="CX5" s="147">
        <v>5.4286013686910002E-2</v>
      </c>
      <c r="CY5" s="147">
        <v>3.6685242385109999E-2</v>
      </c>
      <c r="CZ5" s="147">
        <v>5.054444578832E-2</v>
      </c>
      <c r="DA5" s="147">
        <v>8.4492825909569996E-2</v>
      </c>
      <c r="DB5" s="147">
        <v>9.2367259953770001E-2</v>
      </c>
      <c r="DC5" s="147">
        <v>0.1858639814943</v>
      </c>
      <c r="DD5" s="147">
        <v>0.1291390097215</v>
      </c>
      <c r="DE5" s="147">
        <v>0.1255706151338</v>
      </c>
      <c r="DF5" s="147">
        <v>0.1088294777682</v>
      </c>
      <c r="DG5" s="147">
        <v>5.6338540387000001E-2</v>
      </c>
      <c r="DH5" s="147">
        <v>7.5882587771599994E-2</v>
      </c>
      <c r="DI5" s="147">
        <v>0.16688376961759999</v>
      </c>
      <c r="DJ5" s="147">
        <v>5.6983274241560002E-2</v>
      </c>
      <c r="DK5" s="147">
        <v>5.9715749669269999E-2</v>
      </c>
      <c r="DL5" s="147">
        <v>7.6175077357759996E-2</v>
      </c>
      <c r="DM5" s="147">
        <v>9.0637456800419999E-2</v>
      </c>
      <c r="DN5" s="147">
        <v>0.228298583124</v>
      </c>
      <c r="DO5" s="147">
        <v>8.9759220294009998E-2</v>
      </c>
      <c r="DP5" s="147">
        <v>7.3128793061680006E-2</v>
      </c>
      <c r="DQ5" s="147">
        <v>6.8096650369350004E-2</v>
      </c>
      <c r="DR5" s="147">
        <v>3.042417731607E-2</v>
      </c>
      <c r="DS5" s="147">
        <v>5.9897248148219999E-2</v>
      </c>
      <c r="DT5" s="147">
        <v>0.10171953115140001</v>
      </c>
      <c r="DU5" s="147">
        <v>5.7495444553619997E-2</v>
      </c>
      <c r="DV5" s="147">
        <v>8.0080361579389997E-2</v>
      </c>
      <c r="DW5" s="147">
        <v>0.11504372863450001</v>
      </c>
      <c r="DX5" s="147">
        <v>0.10117900514640001</v>
      </c>
      <c r="DY5" s="147">
        <v>0.20471032639039999</v>
      </c>
      <c r="DZ5" s="147">
        <v>9.9020827884579998E-2</v>
      </c>
      <c r="EA5" s="147">
        <v>9.8821413727369994E-2</v>
      </c>
      <c r="EB5" s="147">
        <v>7.4630791594999996E-2</v>
      </c>
      <c r="EC5" s="147">
        <v>3.3535433614339999E-2</v>
      </c>
      <c r="ED5" s="147">
        <v>3.376313572293E-2</v>
      </c>
    </row>
    <row r="6" spans="1:134" x14ac:dyDescent="0.35">
      <c r="A6" t="s">
        <v>67</v>
      </c>
      <c r="B6" t="s">
        <v>8</v>
      </c>
      <c r="C6" s="147">
        <v>4.768555001508E-2</v>
      </c>
      <c r="D6" s="147">
        <v>2.543216284979E-2</v>
      </c>
      <c r="E6" s="147">
        <v>5.7270062941639999E-2</v>
      </c>
      <c r="F6" s="147">
        <v>6.8909795662940004E-2</v>
      </c>
      <c r="G6" s="147">
        <v>9.5510339907050004E-2</v>
      </c>
      <c r="H6" s="147">
        <v>0.1584027057564</v>
      </c>
      <c r="I6" s="147">
        <v>0.1436313393649</v>
      </c>
      <c r="J6" s="147">
        <v>0.1640827903073</v>
      </c>
      <c r="K6" s="147">
        <v>0.1182518815278</v>
      </c>
      <c r="L6" s="147">
        <v>5.9613893255400001E-2</v>
      </c>
      <c r="M6" s="147">
        <v>6.1209478411709997E-2</v>
      </c>
      <c r="N6" s="147">
        <v>0.18844550227779999</v>
      </c>
      <c r="O6" s="147">
        <v>7.3216200456910005E-2</v>
      </c>
      <c r="P6" s="147">
        <v>0.1044500340957</v>
      </c>
      <c r="Q6" s="147">
        <v>0.1082236949529</v>
      </c>
      <c r="R6" s="147">
        <v>8.8532223850099998E-2</v>
      </c>
      <c r="S6" s="147">
        <v>0.16437035226069999</v>
      </c>
      <c r="T6" s="147">
        <v>8.4153263363440006E-2</v>
      </c>
      <c r="U6" s="147">
        <v>7.2694280313229998E-2</v>
      </c>
      <c r="V6" s="147">
        <v>5.8593624768660001E-2</v>
      </c>
      <c r="W6" s="147">
        <v>2.7049987556790001E-2</v>
      </c>
      <c r="X6" s="147">
        <v>3.027083610389E-2</v>
      </c>
      <c r="Y6" s="147">
        <v>2.827151734471E-2</v>
      </c>
      <c r="Z6" s="147">
        <v>1.9343930426270001E-2</v>
      </c>
      <c r="AA6" s="147">
        <v>4.7369377640949999E-2</v>
      </c>
      <c r="AB6" s="147">
        <v>6.4498505370039996E-2</v>
      </c>
      <c r="AC6" s="147">
        <v>8.4725313408870004E-2</v>
      </c>
      <c r="AD6" s="147">
        <v>0.1578483181275</v>
      </c>
      <c r="AE6" s="147">
        <v>0.15324828906730001</v>
      </c>
      <c r="AF6" s="147">
        <v>0.16809062572200001</v>
      </c>
      <c r="AG6" s="147">
        <v>0.1406518183347</v>
      </c>
      <c r="AH6" s="147">
        <v>6.0330381718359999E-2</v>
      </c>
      <c r="AI6" s="147">
        <v>7.562192283935E-2</v>
      </c>
      <c r="AJ6" s="147">
        <v>1.7924317513410001E-2</v>
      </c>
      <c r="AK6" s="147">
        <v>2.2313552258369999E-2</v>
      </c>
      <c r="AL6" s="147">
        <v>2.5725131784960002E-2</v>
      </c>
      <c r="AM6" s="147">
        <v>3.421798157204E-2</v>
      </c>
      <c r="AN6" s="147">
        <v>5.7993391642980001E-2</v>
      </c>
      <c r="AO6" s="147">
        <v>0.1453785799898</v>
      </c>
      <c r="AP6" s="147">
        <v>0.13369040317469999</v>
      </c>
      <c r="AQ6" s="147">
        <v>0.19460401461849999</v>
      </c>
      <c r="AR6" s="147">
        <v>0.1824402117069</v>
      </c>
      <c r="AS6" s="147">
        <v>8.4120701568159997E-2</v>
      </c>
      <c r="AT6" s="147">
        <v>0.10159171417020001</v>
      </c>
      <c r="AU6" s="147">
        <v>2.4987254636999998E-2</v>
      </c>
      <c r="AV6" s="147">
        <v>1.681179900782E-2</v>
      </c>
      <c r="AW6" s="147">
        <v>2.9904424989800001E-2</v>
      </c>
      <c r="AX6" s="147">
        <v>5.0601021499930003E-2</v>
      </c>
      <c r="AY6" s="147">
        <v>6.7305050695370003E-2</v>
      </c>
      <c r="AZ6" s="147">
        <v>0.14590113725359999</v>
      </c>
      <c r="BA6" s="147">
        <v>0.141793263172</v>
      </c>
      <c r="BB6" s="147">
        <v>0.179375392148</v>
      </c>
      <c r="BC6" s="147">
        <v>0.16490544994190001</v>
      </c>
      <c r="BD6" s="147">
        <v>7.9810513836490002E-2</v>
      </c>
      <c r="BE6" s="147">
        <v>9.8604692818060002E-2</v>
      </c>
      <c r="BF6" s="147">
        <v>7.7647631048000001E-2</v>
      </c>
      <c r="BG6" s="147">
        <v>2.809879848536E-2</v>
      </c>
      <c r="BH6" s="147">
        <v>5.567059769083E-2</v>
      </c>
      <c r="BI6" s="147">
        <v>7.8037100940199999E-2</v>
      </c>
      <c r="BJ6" s="147">
        <v>8.2837994757620007E-2</v>
      </c>
      <c r="BK6" s="147">
        <v>0.1897550599949</v>
      </c>
      <c r="BL6" s="147">
        <v>0.1349674982522</v>
      </c>
      <c r="BM6" s="147">
        <v>0.1438437653622</v>
      </c>
      <c r="BN6" s="147">
        <v>0.10086663340760001</v>
      </c>
      <c r="BO6" s="147">
        <v>4.4548228481760002E-2</v>
      </c>
      <c r="BP6" s="147">
        <v>6.3726691579310005E-2</v>
      </c>
      <c r="BQ6" s="147">
        <v>8.7369126194430005E-2</v>
      </c>
      <c r="BR6" s="147">
        <v>4.7434468569029997E-2</v>
      </c>
      <c r="BS6" s="147">
        <v>6.5725340812620006E-2</v>
      </c>
      <c r="BT6" s="147">
        <v>8.0183065370220005E-2</v>
      </c>
      <c r="BU6" s="147">
        <v>8.2077253825920002E-2</v>
      </c>
      <c r="BV6" s="147">
        <v>0.15446075367859999</v>
      </c>
      <c r="BW6" s="147">
        <v>9.880275993597E-2</v>
      </c>
      <c r="BX6" s="147">
        <v>0.1144158246146</v>
      </c>
      <c r="BY6" s="147">
        <v>0.1156994917806</v>
      </c>
      <c r="BZ6" s="147">
        <v>6.2616310607129994E-2</v>
      </c>
      <c r="CA6" s="147">
        <v>9.1215604610859993E-2</v>
      </c>
      <c r="CB6" s="147">
        <v>6.5280926135600006E-2</v>
      </c>
      <c r="CC6" s="147">
        <v>2.6584139388139999E-2</v>
      </c>
      <c r="CD6" s="147">
        <v>4.4602718122170003E-2</v>
      </c>
      <c r="CE6" s="147">
        <v>6.0209870436609997E-2</v>
      </c>
      <c r="CF6" s="147">
        <v>8.6417764303020006E-2</v>
      </c>
      <c r="CG6" s="147">
        <v>0.16652176567550001</v>
      </c>
      <c r="CH6" s="147">
        <v>0.11751784331289999</v>
      </c>
      <c r="CI6" s="147">
        <v>0.15166561946519999</v>
      </c>
      <c r="CJ6" s="147">
        <v>0.133648094843</v>
      </c>
      <c r="CK6" s="147">
        <v>6.0335599937660002E-2</v>
      </c>
      <c r="CL6" s="147">
        <v>8.7215658380219996E-2</v>
      </c>
      <c r="CM6" s="147">
        <v>7.1150124812540003E-2</v>
      </c>
      <c r="CN6" s="147">
        <v>2.7779187593499999E-2</v>
      </c>
      <c r="CO6" s="147">
        <v>3.9288413447689997E-2</v>
      </c>
      <c r="CP6" s="147">
        <v>5.6440270647680001E-2</v>
      </c>
      <c r="CQ6" s="147">
        <v>7.1379851898140001E-2</v>
      </c>
      <c r="CR6" s="147">
        <v>0.16894749891630001</v>
      </c>
      <c r="CS6" s="147">
        <v>0.1423586868758</v>
      </c>
      <c r="CT6" s="147">
        <v>0.15685718565949999</v>
      </c>
      <c r="CU6" s="147">
        <v>0.1283415392591</v>
      </c>
      <c r="CV6" s="147">
        <v>5.694005161639E-2</v>
      </c>
      <c r="CW6" s="147">
        <v>8.0517189273419998E-2</v>
      </c>
      <c r="CX6" s="147">
        <v>3.6389079323399999E-2</v>
      </c>
      <c r="CY6" s="147">
        <v>2.352902308701E-2</v>
      </c>
      <c r="CZ6" s="147">
        <v>4.0245175193900001E-2</v>
      </c>
      <c r="DA6" s="147">
        <v>6.5908557266940004E-2</v>
      </c>
      <c r="DB6" s="147">
        <v>8.2689988152579996E-2</v>
      </c>
      <c r="DC6" s="147">
        <v>0.1849774516406</v>
      </c>
      <c r="DD6" s="147">
        <v>0.13303440482959999</v>
      </c>
      <c r="DE6" s="147">
        <v>0.15551349256970001</v>
      </c>
      <c r="DF6" s="147">
        <v>0.1285256304281</v>
      </c>
      <c r="DG6" s="147">
        <v>6.5175338618670003E-2</v>
      </c>
      <c r="DH6" s="147">
        <v>8.4011858889510002E-2</v>
      </c>
      <c r="DI6" s="147">
        <v>0.1378146468076</v>
      </c>
      <c r="DJ6" s="147">
        <v>3.6113041668169997E-2</v>
      </c>
      <c r="DK6" s="147">
        <v>5.0765249929929999E-2</v>
      </c>
      <c r="DL6" s="147">
        <v>6.9715009759119997E-2</v>
      </c>
      <c r="DM6" s="147">
        <v>7.8917685650450001E-2</v>
      </c>
      <c r="DN6" s="147">
        <v>0.21791367604510001</v>
      </c>
      <c r="DO6" s="147">
        <v>0.1038163050371</v>
      </c>
      <c r="DP6" s="147">
        <v>0.10964062002869999</v>
      </c>
      <c r="DQ6" s="147">
        <v>8.8512702667820006E-2</v>
      </c>
      <c r="DR6" s="147">
        <v>3.9290507160070001E-2</v>
      </c>
      <c r="DS6" s="147">
        <v>6.7500555245969998E-2</v>
      </c>
      <c r="DT6" s="147">
        <v>7.304518218877E-2</v>
      </c>
      <c r="DU6" s="147">
        <v>3.9143748269629998E-2</v>
      </c>
      <c r="DV6" s="147">
        <v>6.3257565451540002E-2</v>
      </c>
      <c r="DW6" s="147">
        <v>8.6084252429909996E-2</v>
      </c>
      <c r="DX6" s="147">
        <v>9.8259892525310005E-2</v>
      </c>
      <c r="DY6" s="147">
        <v>0.18554385194190001</v>
      </c>
      <c r="DZ6" s="147">
        <v>0.121044007232</v>
      </c>
      <c r="EA6" s="147">
        <v>0.13639533343240001</v>
      </c>
      <c r="EB6" s="147">
        <v>0.1045443221989</v>
      </c>
      <c r="EC6" s="147">
        <v>3.9194715032709999E-2</v>
      </c>
      <c r="ED6" s="147">
        <v>5.348712929689E-2</v>
      </c>
    </row>
    <row r="7" spans="1:134" x14ac:dyDescent="0.35">
      <c r="B7" t="s">
        <v>68</v>
      </c>
      <c r="C7" s="147">
        <v>8.1163557885459994E-2</v>
      </c>
      <c r="D7" s="147">
        <v>3.2497424702129997E-2</v>
      </c>
      <c r="E7" s="147">
        <v>7.2885090981439998E-2</v>
      </c>
      <c r="F7" s="147">
        <v>8.7527186734400006E-2</v>
      </c>
      <c r="G7" s="147">
        <v>8.8721437941679998E-2</v>
      </c>
      <c r="H7" s="147">
        <v>0.17078123321390001</v>
      </c>
      <c r="I7" s="147">
        <v>0.12510366634610001</v>
      </c>
      <c r="J7" s="147">
        <v>0.1340338529499</v>
      </c>
      <c r="K7" s="147">
        <v>0.1024445744107</v>
      </c>
      <c r="L7" s="147">
        <v>4.5027346122210002E-2</v>
      </c>
      <c r="M7" s="147">
        <v>5.9814628712109998E-2</v>
      </c>
      <c r="N7" s="147">
        <v>0.14406497218280001</v>
      </c>
      <c r="O7" s="147">
        <v>6.4831043668329993E-2</v>
      </c>
      <c r="P7" s="147">
        <v>9.0679729296649997E-2</v>
      </c>
      <c r="Q7" s="147">
        <v>0.1111370509779</v>
      </c>
      <c r="R7" s="147">
        <v>9.4631419091709995E-2</v>
      </c>
      <c r="S7" s="147">
        <v>0.18114136741459999</v>
      </c>
      <c r="T7" s="147">
        <v>8.9759745675760005E-2</v>
      </c>
      <c r="U7" s="147">
        <v>8.7453121014289995E-2</v>
      </c>
      <c r="V7" s="147">
        <v>5.3685892124820001E-2</v>
      </c>
      <c r="W7" s="147">
        <v>3.8843689874979999E-2</v>
      </c>
      <c r="X7" s="147">
        <v>4.377196867818E-2</v>
      </c>
      <c r="Y7" s="147">
        <v>5.1509661211419998E-2</v>
      </c>
      <c r="Z7" s="147">
        <v>3.0378175614799999E-2</v>
      </c>
      <c r="AA7" s="147">
        <v>4.8914845867469997E-2</v>
      </c>
      <c r="AB7" s="147">
        <v>7.8856076725719995E-2</v>
      </c>
      <c r="AC7" s="147">
        <v>9.1106629897370006E-2</v>
      </c>
      <c r="AD7" s="147">
        <v>0.15955557477939999</v>
      </c>
      <c r="AE7" s="147">
        <v>0.13237054743330001</v>
      </c>
      <c r="AF7" s="147">
        <v>0.16100312551099999</v>
      </c>
      <c r="AG7" s="147">
        <v>0.1296680225147</v>
      </c>
      <c r="AH7" s="147">
        <v>4.740972892604E-2</v>
      </c>
      <c r="AI7" s="147">
        <v>6.9227611518860005E-2</v>
      </c>
      <c r="AJ7" s="147">
        <v>2.601053803674E-2</v>
      </c>
      <c r="AK7" s="147">
        <v>1.225962521821E-2</v>
      </c>
      <c r="AL7" s="147">
        <v>2.0511929299810001E-2</v>
      </c>
      <c r="AM7" s="147">
        <v>4.5709414685890001E-2</v>
      </c>
      <c r="AN7" s="147">
        <v>5.3069947744209998E-2</v>
      </c>
      <c r="AO7" s="147">
        <v>0.16217970955889999</v>
      </c>
      <c r="AP7" s="147">
        <v>0.14353607096269999</v>
      </c>
      <c r="AQ7" s="147">
        <v>0.18499178497159999</v>
      </c>
      <c r="AR7" s="147">
        <v>0.16201962515580001</v>
      </c>
      <c r="AS7" s="147">
        <v>8.4364270679780001E-2</v>
      </c>
      <c r="AT7" s="147">
        <v>0.1053470836863</v>
      </c>
      <c r="AU7" s="147">
        <v>3.3977004924380001E-2</v>
      </c>
      <c r="AV7" s="147">
        <v>1.476713679279E-2</v>
      </c>
      <c r="AW7" s="147">
        <v>3.2628075478190001E-2</v>
      </c>
      <c r="AX7" s="147">
        <v>4.8362438234029997E-2</v>
      </c>
      <c r="AY7" s="147">
        <v>7.2848175098150003E-2</v>
      </c>
      <c r="AZ7" s="147">
        <v>0.15873946187169999</v>
      </c>
      <c r="BA7" s="147">
        <v>0.14536664306200001</v>
      </c>
      <c r="BB7" s="147">
        <v>0.1712529955538</v>
      </c>
      <c r="BC7" s="147">
        <v>0.1464199514183</v>
      </c>
      <c r="BD7" s="147">
        <v>6.6826480420299997E-2</v>
      </c>
      <c r="BE7" s="147">
        <v>0.1088116371463</v>
      </c>
      <c r="BF7" s="147">
        <v>0.1095418223737</v>
      </c>
      <c r="BG7" s="147">
        <v>7.0054264377149997E-2</v>
      </c>
      <c r="BH7" s="147">
        <v>6.8438461886450003E-2</v>
      </c>
      <c r="BI7" s="147">
        <v>9.17277500292E-2</v>
      </c>
      <c r="BJ7" s="147">
        <v>7.2979374828719995E-2</v>
      </c>
      <c r="BK7" s="147">
        <v>0.2158717223704</v>
      </c>
      <c r="BL7" s="147">
        <v>9.8848253162329994E-2</v>
      </c>
      <c r="BM7" s="147">
        <v>0.1008618745651</v>
      </c>
      <c r="BN7" s="147">
        <v>8.6752659522840003E-2</v>
      </c>
      <c r="BO7" s="147">
        <v>2.9527290797419999E-2</v>
      </c>
      <c r="BP7" s="147">
        <v>5.5396526086739999E-2</v>
      </c>
      <c r="BQ7" s="147">
        <v>8.8893034075360006E-2</v>
      </c>
      <c r="BR7" s="147">
        <v>5.1063795257419997E-2</v>
      </c>
      <c r="BS7" s="147">
        <v>4.8859134008369998E-2</v>
      </c>
      <c r="BT7" s="147">
        <v>7.7476496521480004E-2</v>
      </c>
      <c r="BU7" s="147">
        <v>7.6280954541529999E-2</v>
      </c>
      <c r="BV7" s="147">
        <v>0.15858836063789999</v>
      </c>
      <c r="BW7" s="147">
        <v>9.2862624729059998E-2</v>
      </c>
      <c r="BX7" s="147">
        <v>9.2472624535739997E-2</v>
      </c>
      <c r="BY7" s="147">
        <v>0.13217240084490001</v>
      </c>
      <c r="BZ7" s="147">
        <v>6.8784888884080006E-2</v>
      </c>
      <c r="CA7" s="147">
        <v>0.1125456859642</v>
      </c>
      <c r="CB7" s="147">
        <v>9.1959235907859996E-2</v>
      </c>
      <c r="CC7" s="147">
        <v>4.6726993807590003E-2</v>
      </c>
      <c r="CD7" s="147">
        <v>5.002948471568E-2</v>
      </c>
      <c r="CE7" s="147">
        <v>6.8046671041259998E-2</v>
      </c>
      <c r="CF7" s="147">
        <v>8.0662938360590006E-2</v>
      </c>
      <c r="CG7" s="147">
        <v>0.15653504607570001</v>
      </c>
      <c r="CH7" s="147">
        <v>0.11288938960309999</v>
      </c>
      <c r="CI7" s="147">
        <v>0.12897257209160001</v>
      </c>
      <c r="CJ7" s="147">
        <v>0.1248869966851</v>
      </c>
      <c r="CK7" s="147">
        <v>5.4567529795250001E-2</v>
      </c>
      <c r="CL7" s="147">
        <v>8.4723141916179995E-2</v>
      </c>
      <c r="CM7" s="147">
        <v>0.112274930514</v>
      </c>
      <c r="CN7" s="147">
        <v>5.5467306345010001E-2</v>
      </c>
      <c r="CO7" s="147">
        <v>3.9596861077650002E-2</v>
      </c>
      <c r="CP7" s="147">
        <v>6.9750841374169995E-2</v>
      </c>
      <c r="CQ7" s="147">
        <v>7.6736858904079996E-2</v>
      </c>
      <c r="CR7" s="147">
        <v>0.18797129401580001</v>
      </c>
      <c r="CS7" s="147">
        <v>0.1064254404383</v>
      </c>
      <c r="CT7" s="147">
        <v>0.10970161972049999</v>
      </c>
      <c r="CU7" s="147">
        <v>0.1099811725913</v>
      </c>
      <c r="CV7" s="147">
        <v>4.0450526536340001E-2</v>
      </c>
      <c r="CW7" s="147">
        <v>9.1643148482870002E-2</v>
      </c>
      <c r="CX7" s="147">
        <v>5.5383557029699999E-2</v>
      </c>
      <c r="CY7" s="147">
        <v>3.4639166906990003E-2</v>
      </c>
      <c r="CZ7" s="147">
        <v>5.1881349997730003E-2</v>
      </c>
      <c r="DA7" s="147">
        <v>6.9947141769470006E-2</v>
      </c>
      <c r="DB7" s="147">
        <v>8.2992099723949997E-2</v>
      </c>
      <c r="DC7" s="147">
        <v>0.17377901109589999</v>
      </c>
      <c r="DD7" s="147">
        <v>0.13155958966690001</v>
      </c>
      <c r="DE7" s="147">
        <v>0.11836376833749999</v>
      </c>
      <c r="DF7" s="147">
        <v>0.1215666205429</v>
      </c>
      <c r="DG7" s="147">
        <v>6.1687390202109997E-2</v>
      </c>
      <c r="DH7" s="147">
        <v>9.8200304726930004E-2</v>
      </c>
      <c r="DI7" s="147">
        <v>0.1410825536034</v>
      </c>
      <c r="DJ7" s="147">
        <v>6.5886761195310006E-2</v>
      </c>
      <c r="DK7" s="147">
        <v>5.5296765800239997E-2</v>
      </c>
      <c r="DL7" s="147">
        <v>7.2668118289460001E-2</v>
      </c>
      <c r="DM7" s="147">
        <v>8.3207888256669998E-2</v>
      </c>
      <c r="DN7" s="147">
        <v>0.2228522450097</v>
      </c>
      <c r="DO7" s="147">
        <v>8.1956273811539998E-2</v>
      </c>
      <c r="DP7" s="147">
        <v>9.0394263115119999E-2</v>
      </c>
      <c r="DQ7" s="147">
        <v>8.339755594421E-2</v>
      </c>
      <c r="DR7" s="147">
        <v>3.4455597550070001E-2</v>
      </c>
      <c r="DS7" s="147">
        <v>6.8801977424290006E-2</v>
      </c>
      <c r="DT7" s="147">
        <v>9.4719024403820004E-2</v>
      </c>
      <c r="DU7" s="147">
        <v>6.3334333066380005E-2</v>
      </c>
      <c r="DV7" s="147">
        <v>7.0581644347019995E-2</v>
      </c>
      <c r="DW7" s="147">
        <v>0.1059414711814</v>
      </c>
      <c r="DX7" s="147">
        <v>8.5134908037040005E-2</v>
      </c>
      <c r="DY7" s="147">
        <v>0.21219741361139999</v>
      </c>
      <c r="DZ7" s="147">
        <v>9.8035904294259998E-2</v>
      </c>
      <c r="EA7" s="147">
        <v>0.1071085026253</v>
      </c>
      <c r="EB7" s="147">
        <v>8.2089562968479995E-2</v>
      </c>
      <c r="EC7" s="147">
        <v>3.279168477259E-2</v>
      </c>
      <c r="ED7" s="147">
        <v>4.8065550692329997E-2</v>
      </c>
    </row>
    <row r="8" spans="1:134" x14ac:dyDescent="0.35">
      <c r="A8" t="s">
        <v>69</v>
      </c>
      <c r="B8" t="s">
        <v>70</v>
      </c>
      <c r="C8" s="147">
        <v>6.6454364583130004E-2</v>
      </c>
      <c r="D8" s="147">
        <v>2.8452679234140001E-2</v>
      </c>
      <c r="E8" s="147">
        <v>6.8698385803600007E-2</v>
      </c>
      <c r="F8" s="147">
        <v>9.0717741393779999E-2</v>
      </c>
      <c r="G8" s="147">
        <v>9.8223124794080005E-2</v>
      </c>
      <c r="H8" s="147">
        <v>0.15808096876139999</v>
      </c>
      <c r="I8" s="147">
        <v>0.13355773430340001</v>
      </c>
      <c r="J8" s="147">
        <v>0.1544038109186</v>
      </c>
      <c r="K8" s="147">
        <v>0.10986666675789999</v>
      </c>
      <c r="L8" s="147">
        <v>5.3735788326579999E-2</v>
      </c>
      <c r="M8" s="147">
        <v>3.7808735123410001E-2</v>
      </c>
      <c r="N8" s="147">
        <v>0.17136122335100001</v>
      </c>
      <c r="O8" s="147">
        <v>6.8243728690800004E-2</v>
      </c>
      <c r="P8" s="147">
        <v>8.6605396721449998E-2</v>
      </c>
      <c r="Q8" s="147">
        <v>0.1060341844226</v>
      </c>
      <c r="R8" s="147">
        <v>0.11469942535950001</v>
      </c>
      <c r="S8" s="147">
        <v>0.13736966102090001</v>
      </c>
      <c r="T8" s="147">
        <v>9.3302406223039994E-2</v>
      </c>
      <c r="U8" s="147">
        <v>8.5729070064099994E-2</v>
      </c>
      <c r="V8" s="147">
        <v>7.3122021744589996E-2</v>
      </c>
      <c r="W8" s="147">
        <v>4.0990594774939999E-2</v>
      </c>
      <c r="X8" s="147">
        <v>2.2542287627040001E-2</v>
      </c>
      <c r="Y8" s="147">
        <v>3.8353364553580002E-2</v>
      </c>
      <c r="Z8" s="147">
        <v>2.7256612886979999E-2</v>
      </c>
      <c r="AA8" s="147">
        <v>6.1188025249299997E-2</v>
      </c>
      <c r="AB8" s="147">
        <v>7.5686176506170003E-2</v>
      </c>
      <c r="AC8" s="147">
        <v>0.1176104283805</v>
      </c>
      <c r="AD8" s="147">
        <v>0.17390349826090001</v>
      </c>
      <c r="AE8" s="147">
        <v>0.1449656914446</v>
      </c>
      <c r="AF8" s="147">
        <v>0.1564357635077</v>
      </c>
      <c r="AG8" s="147">
        <v>0.1116845151106</v>
      </c>
      <c r="AH8" s="147">
        <v>4.7325498240349997E-2</v>
      </c>
      <c r="AI8" s="147">
        <v>4.5590425859339999E-2</v>
      </c>
      <c r="AJ8" s="147">
        <v>1.5911225063080001E-2</v>
      </c>
      <c r="AK8" s="147">
        <v>2.7322773057969998E-2</v>
      </c>
      <c r="AL8" s="147">
        <v>4.186110979438E-2</v>
      </c>
      <c r="AM8" s="147">
        <v>4.6685868823089997E-2</v>
      </c>
      <c r="AN8" s="147">
        <v>6.6962509635520001E-2</v>
      </c>
      <c r="AO8" s="147">
        <v>0.1458891860265</v>
      </c>
      <c r="AP8" s="147">
        <v>0.13346729892750001</v>
      </c>
      <c r="AQ8" s="147">
        <v>0.17821852408870001</v>
      </c>
      <c r="AR8" s="147">
        <v>0.17099148808760001</v>
      </c>
      <c r="AS8" s="147">
        <v>0.1009258169764</v>
      </c>
      <c r="AT8" s="147">
        <v>7.1764199519270003E-2</v>
      </c>
      <c r="AU8" s="147">
        <v>2.1363632059309998E-2</v>
      </c>
      <c r="AV8" s="147">
        <v>1.96406362152E-2</v>
      </c>
      <c r="AW8" s="147">
        <v>4.738226027682E-2</v>
      </c>
      <c r="AX8" s="147">
        <v>7.5738776605780003E-2</v>
      </c>
      <c r="AY8" s="147">
        <v>9.3943733602020005E-2</v>
      </c>
      <c r="AZ8" s="147">
        <v>0.1262456307016</v>
      </c>
      <c r="BA8" s="147">
        <v>0.1502970178037</v>
      </c>
      <c r="BB8" s="147">
        <v>0.1720012825792</v>
      </c>
      <c r="BC8" s="147">
        <v>0.15822449772889999</v>
      </c>
      <c r="BD8" s="147">
        <v>5.9388435781160001E-2</v>
      </c>
      <c r="BE8" s="147">
        <v>7.5774096646430006E-2</v>
      </c>
      <c r="BF8" s="147">
        <v>9.2735074830399999E-2</v>
      </c>
      <c r="BG8" s="147">
        <v>4.7395958048289999E-2</v>
      </c>
      <c r="BH8" s="147">
        <v>7.3899391425459995E-2</v>
      </c>
      <c r="BI8" s="147">
        <v>0.1040657238846</v>
      </c>
      <c r="BJ8" s="147">
        <v>0.1030654116094</v>
      </c>
      <c r="BK8" s="147">
        <v>0.16626237470979999</v>
      </c>
      <c r="BL8" s="147">
        <v>0.13167645673700001</v>
      </c>
      <c r="BM8" s="147">
        <v>0.1201096337238</v>
      </c>
      <c r="BN8" s="147">
        <v>8.9225395445899996E-2</v>
      </c>
      <c r="BO8" s="147">
        <v>3.4548160813099998E-2</v>
      </c>
      <c r="BP8" s="147">
        <v>3.701641877227E-2</v>
      </c>
      <c r="BQ8" s="147">
        <v>0.14482498568230001</v>
      </c>
      <c r="BR8" s="147">
        <v>6.1471945968749997E-2</v>
      </c>
      <c r="BS8" s="147">
        <v>8.2874008906510005E-2</v>
      </c>
      <c r="BT8" s="147">
        <v>0.1002482265646</v>
      </c>
      <c r="BU8" s="147">
        <v>0.1070850513561</v>
      </c>
      <c r="BV8" s="147">
        <v>0.14515225206099999</v>
      </c>
      <c r="BW8" s="147">
        <v>8.8546000995539997E-2</v>
      </c>
      <c r="BX8" s="147">
        <v>0.1112720115669</v>
      </c>
      <c r="BY8" s="147">
        <v>7.6807259574920003E-2</v>
      </c>
      <c r="BZ8" s="147">
        <v>4.398532531853E-2</v>
      </c>
      <c r="CA8" s="147">
        <v>3.7732932004830001E-2</v>
      </c>
      <c r="CB8" s="147">
        <v>7.9674434669630007E-2</v>
      </c>
      <c r="CC8" s="147">
        <v>3.6114022225630003E-2</v>
      </c>
      <c r="CD8" s="147">
        <v>5.8017810042220001E-2</v>
      </c>
      <c r="CE8" s="147">
        <v>8.8539471002040002E-2</v>
      </c>
      <c r="CF8" s="147">
        <v>0.1193009423908</v>
      </c>
      <c r="CG8" s="147">
        <v>0.13150011722630001</v>
      </c>
      <c r="CH8" s="147">
        <v>0.1328653048456</v>
      </c>
      <c r="CI8" s="147">
        <v>0.14236892351950001</v>
      </c>
      <c r="CJ8" s="147">
        <v>9.9869221821320006E-2</v>
      </c>
      <c r="CK8" s="147">
        <v>5.5327500978260002E-2</v>
      </c>
      <c r="CL8" s="147">
        <v>5.6422251278729997E-2</v>
      </c>
      <c r="CM8" s="147">
        <v>9.6203843303370007E-2</v>
      </c>
      <c r="CN8" s="147">
        <v>4.329480323057E-2</v>
      </c>
      <c r="CO8" s="147">
        <v>6.3508877002299999E-2</v>
      </c>
      <c r="CP8" s="147">
        <v>8.3442797824770001E-2</v>
      </c>
      <c r="CQ8" s="147">
        <v>0.129081550258</v>
      </c>
      <c r="CR8" s="147">
        <v>0.1551713738552</v>
      </c>
      <c r="CS8" s="147">
        <v>0.1372054770893</v>
      </c>
      <c r="CT8" s="147">
        <v>0.12941151475240001</v>
      </c>
      <c r="CU8" s="147">
        <v>8.3920085742930001E-2</v>
      </c>
      <c r="CV8" s="147">
        <v>4.1982449273390003E-2</v>
      </c>
      <c r="CW8" s="147">
        <v>3.6777227667749997E-2</v>
      </c>
      <c r="CX8" s="147">
        <v>5.5069971758269998E-2</v>
      </c>
      <c r="CY8" s="147">
        <v>2.5258805076060001E-2</v>
      </c>
      <c r="CZ8" s="147">
        <v>5.9071163975879998E-2</v>
      </c>
      <c r="DA8" s="147">
        <v>8.5072435566939997E-2</v>
      </c>
      <c r="DB8" s="147">
        <v>9.8583825216659995E-2</v>
      </c>
      <c r="DC8" s="147">
        <v>0.19612439057950001</v>
      </c>
      <c r="DD8" s="147">
        <v>0.15362093579809999</v>
      </c>
      <c r="DE8" s="147">
        <v>0.11725966112360001</v>
      </c>
      <c r="DF8" s="147">
        <v>8.8011662637179994E-2</v>
      </c>
      <c r="DG8" s="147">
        <v>6.7431719034419996E-2</v>
      </c>
      <c r="DH8" s="147">
        <v>5.4495429233459999E-2</v>
      </c>
      <c r="DI8" s="147">
        <v>0.1208242414988</v>
      </c>
      <c r="DJ8" s="147">
        <v>4.0991361741569997E-2</v>
      </c>
      <c r="DK8" s="147">
        <v>7.5043565540089993E-2</v>
      </c>
      <c r="DL8" s="147">
        <v>0.1092360612829</v>
      </c>
      <c r="DM8" s="147">
        <v>0.12730806189800001</v>
      </c>
      <c r="DN8" s="147">
        <v>0.15090481215179999</v>
      </c>
      <c r="DO8" s="147">
        <v>0.1133449953232</v>
      </c>
      <c r="DP8" s="147">
        <v>0.1079809213072</v>
      </c>
      <c r="DQ8" s="147">
        <v>7.4238527762409995E-2</v>
      </c>
      <c r="DR8" s="147">
        <v>3.5993215498090002E-2</v>
      </c>
      <c r="DS8" s="147">
        <v>4.4134235996110001E-2</v>
      </c>
      <c r="DT8" s="147">
        <v>9.9472715248329999E-2</v>
      </c>
      <c r="DU8" s="147">
        <v>4.311880901673E-2</v>
      </c>
      <c r="DV8" s="147">
        <v>7.8984335637299993E-2</v>
      </c>
      <c r="DW8" s="147">
        <v>0.10758383497</v>
      </c>
      <c r="DX8" s="147">
        <v>0.12822267477489999</v>
      </c>
      <c r="DY8" s="147">
        <v>0.1681792275475</v>
      </c>
      <c r="DZ8" s="147">
        <v>0.1206755929779</v>
      </c>
      <c r="EA8" s="147">
        <v>0.11396944094270001</v>
      </c>
      <c r="EB8" s="147">
        <v>7.6780324806799999E-2</v>
      </c>
      <c r="EC8" s="147">
        <v>2.881222495553E-2</v>
      </c>
      <c r="ED8" s="147">
        <v>3.4200819122370003E-2</v>
      </c>
    </row>
    <row r="9" spans="1:134" x14ac:dyDescent="0.35">
      <c r="B9" t="s">
        <v>72</v>
      </c>
      <c r="C9" s="147">
        <v>5.5244982371640002E-2</v>
      </c>
      <c r="D9" s="147">
        <v>2.9405393461279999E-2</v>
      </c>
      <c r="E9" s="147">
        <v>6.3277636595739997E-2</v>
      </c>
      <c r="F9" s="147">
        <v>7.8856034848350007E-2</v>
      </c>
      <c r="G9" s="147">
        <v>0.106431002835</v>
      </c>
      <c r="H9" s="147">
        <v>0.16244076138960001</v>
      </c>
      <c r="I9" s="147">
        <v>0.1619235629287</v>
      </c>
      <c r="J9" s="147">
        <v>0.15772535923629999</v>
      </c>
      <c r="K9" s="147">
        <v>9.976396040129E-2</v>
      </c>
      <c r="L9" s="147">
        <v>4.0749574765080003E-2</v>
      </c>
      <c r="M9" s="147">
        <v>4.4181731166980001E-2</v>
      </c>
      <c r="N9" s="147">
        <v>0.186554356315</v>
      </c>
      <c r="O9" s="147">
        <v>6.156246112008E-2</v>
      </c>
      <c r="P9" s="147">
        <v>9.7939841869229993E-2</v>
      </c>
      <c r="Q9" s="147">
        <v>0.1175000741532</v>
      </c>
      <c r="R9" s="147">
        <v>9.8715738526909999E-2</v>
      </c>
      <c r="S9" s="147">
        <v>0.17784214511919999</v>
      </c>
      <c r="T9" s="147">
        <v>8.2123641654979998E-2</v>
      </c>
      <c r="U9" s="147">
        <v>7.0372599759539994E-2</v>
      </c>
      <c r="V9" s="147">
        <v>5.4199661948310003E-2</v>
      </c>
      <c r="W9" s="147">
        <v>2.4016196039479999E-2</v>
      </c>
      <c r="X9" s="147">
        <v>2.9173283494140001E-2</v>
      </c>
      <c r="Y9" s="147">
        <v>3.3700328304429997E-2</v>
      </c>
      <c r="Z9" s="147">
        <v>2.059168752835E-2</v>
      </c>
      <c r="AA9" s="147">
        <v>4.7303969662589998E-2</v>
      </c>
      <c r="AB9" s="147">
        <v>7.4473291104439995E-2</v>
      </c>
      <c r="AC9" s="147">
        <v>9.7934318166779999E-2</v>
      </c>
      <c r="AD9" s="147">
        <v>0.16432285318299999</v>
      </c>
      <c r="AE9" s="147">
        <v>0.170866441127</v>
      </c>
      <c r="AF9" s="147">
        <v>0.16544968120020001</v>
      </c>
      <c r="AG9" s="147">
        <v>0.1261897916103</v>
      </c>
      <c r="AH9" s="147">
        <v>4.2663337453679999E-2</v>
      </c>
      <c r="AI9" s="147">
        <v>5.6504300659169997E-2</v>
      </c>
      <c r="AJ9" s="147">
        <v>2.1939972101830001E-2</v>
      </c>
      <c r="AK9" s="147">
        <v>2.12248314967E-2</v>
      </c>
      <c r="AL9" s="147">
        <v>2.196108162918E-2</v>
      </c>
      <c r="AM9" s="147">
        <v>3.9494663263709998E-2</v>
      </c>
      <c r="AN9" s="147">
        <v>5.919285706375E-2</v>
      </c>
      <c r="AO9" s="147">
        <v>0.1553658865468</v>
      </c>
      <c r="AP9" s="147">
        <v>0.14799381993569999</v>
      </c>
      <c r="AQ9" s="147">
        <v>0.2061644344719</v>
      </c>
      <c r="AR9" s="147">
        <v>0.16406032404830001</v>
      </c>
      <c r="AS9" s="147">
        <v>7.5922859108259994E-2</v>
      </c>
      <c r="AT9" s="147">
        <v>8.6679270333850006E-2</v>
      </c>
      <c r="AU9" s="147">
        <v>3.1606669459349999E-2</v>
      </c>
      <c r="AV9" s="147">
        <v>1.62368997728E-2</v>
      </c>
      <c r="AW9" s="147">
        <v>3.2534752469599998E-2</v>
      </c>
      <c r="AX9" s="147">
        <v>4.76252719363E-2</v>
      </c>
      <c r="AY9" s="147">
        <v>7.2026353088399997E-2</v>
      </c>
      <c r="AZ9" s="147">
        <v>0.1629309562082</v>
      </c>
      <c r="BA9" s="147">
        <v>0.14825910690899999</v>
      </c>
      <c r="BB9" s="147">
        <v>0.18123486998909999</v>
      </c>
      <c r="BC9" s="147">
        <v>0.14929024966669999</v>
      </c>
      <c r="BD9" s="147">
        <v>7.3389288181739995E-2</v>
      </c>
      <c r="BE9" s="147">
        <v>8.4865582318829999E-2</v>
      </c>
      <c r="BF9" s="147">
        <v>8.2835404917689995E-2</v>
      </c>
      <c r="BG9" s="147">
        <v>3.010002915654E-2</v>
      </c>
      <c r="BH9" s="147">
        <v>5.8110385212930001E-2</v>
      </c>
      <c r="BI9" s="147">
        <v>8.7377002703819998E-2</v>
      </c>
      <c r="BJ9" s="147">
        <v>8.9403156752649995E-2</v>
      </c>
      <c r="BK9" s="147">
        <v>0.199152281007</v>
      </c>
      <c r="BL9" s="147">
        <v>0.13589325307190001</v>
      </c>
      <c r="BM9" s="147">
        <v>0.1513792783132</v>
      </c>
      <c r="BN9" s="147">
        <v>8.2721900621070002E-2</v>
      </c>
      <c r="BO9" s="147">
        <v>3.7837217244889997E-2</v>
      </c>
      <c r="BP9" s="147">
        <v>4.5190090998280003E-2</v>
      </c>
      <c r="BQ9" s="147">
        <v>0.1033334066823</v>
      </c>
      <c r="BR9" s="147">
        <v>5.5494600333879998E-2</v>
      </c>
      <c r="BS9" s="147">
        <v>6.7429571374380007E-2</v>
      </c>
      <c r="BT9" s="147">
        <v>0.100512701478</v>
      </c>
      <c r="BU9" s="147">
        <v>9.3694095796519994E-2</v>
      </c>
      <c r="BV9" s="147">
        <v>0.16370792069830001</v>
      </c>
      <c r="BW9" s="147">
        <v>0.1043504747608</v>
      </c>
      <c r="BX9" s="147">
        <v>0.1127980487421</v>
      </c>
      <c r="BY9" s="147">
        <v>9.6693846887050003E-2</v>
      </c>
      <c r="BZ9" s="147">
        <v>4.2744692003389997E-2</v>
      </c>
      <c r="CA9" s="147">
        <v>5.9240641243180001E-2</v>
      </c>
      <c r="CB9" s="147">
        <v>7.3564402409500004E-2</v>
      </c>
      <c r="CC9" s="147">
        <v>2.4163460438470001E-2</v>
      </c>
      <c r="CD9" s="147">
        <v>4.470581891073E-2</v>
      </c>
      <c r="CE9" s="147">
        <v>6.8650040099320006E-2</v>
      </c>
      <c r="CF9" s="147">
        <v>8.852386738701E-2</v>
      </c>
      <c r="CG9" s="147">
        <v>0.17330277714180001</v>
      </c>
      <c r="CH9" s="147">
        <v>0.1028469757929</v>
      </c>
      <c r="CI9" s="147">
        <v>0.1609843901637</v>
      </c>
      <c r="CJ9" s="147">
        <v>0.13561113492329999</v>
      </c>
      <c r="CK9" s="147">
        <v>5.7373624715930001E-2</v>
      </c>
      <c r="CL9" s="147">
        <v>7.0273508017410002E-2</v>
      </c>
      <c r="CM9" s="147">
        <v>7.8308146237489995E-2</v>
      </c>
      <c r="CN9" s="147">
        <v>3.3407076267510001E-2</v>
      </c>
      <c r="CO9" s="147">
        <v>3.8320711460909998E-2</v>
      </c>
      <c r="CP9" s="147">
        <v>7.2418421902310001E-2</v>
      </c>
      <c r="CQ9" s="147">
        <v>8.2846534035149993E-2</v>
      </c>
      <c r="CR9" s="147">
        <v>0.1587405000305</v>
      </c>
      <c r="CS9" s="147">
        <v>0.15793979071780001</v>
      </c>
      <c r="CT9" s="147">
        <v>0.1525574126949</v>
      </c>
      <c r="CU9" s="147">
        <v>0.116210352048</v>
      </c>
      <c r="CV9" s="147">
        <v>5.2190458449279997E-2</v>
      </c>
      <c r="CW9" s="147">
        <v>5.7060596156249997E-2</v>
      </c>
      <c r="CX9" s="147">
        <v>3.598523286817E-2</v>
      </c>
      <c r="CY9" s="147">
        <v>3.259630000482E-2</v>
      </c>
      <c r="CZ9" s="147">
        <v>4.1988199801789999E-2</v>
      </c>
      <c r="DA9" s="147">
        <v>7.9363153095279998E-2</v>
      </c>
      <c r="DB9" s="147">
        <v>9.6011907637620006E-2</v>
      </c>
      <c r="DC9" s="147">
        <v>0.18493700088100001</v>
      </c>
      <c r="DD9" s="147">
        <v>0.1378376248032</v>
      </c>
      <c r="DE9" s="147">
        <v>0.15585862383339999</v>
      </c>
      <c r="DF9" s="147">
        <v>0.11874523297469999</v>
      </c>
      <c r="DG9" s="147">
        <v>5.2337655358299998E-2</v>
      </c>
      <c r="DH9" s="147">
        <v>6.4339068741770006E-2</v>
      </c>
      <c r="DI9" s="147">
        <v>0.1220462537529</v>
      </c>
      <c r="DJ9" s="147">
        <v>4.0241461567439997E-2</v>
      </c>
      <c r="DK9" s="147">
        <v>5.8579816681910001E-2</v>
      </c>
      <c r="DL9" s="147">
        <v>7.4002003799970004E-2</v>
      </c>
      <c r="DM9" s="147">
        <v>9.4277767815200003E-2</v>
      </c>
      <c r="DN9" s="147">
        <v>0.19154088796259999</v>
      </c>
      <c r="DO9" s="147">
        <v>0.1066675926889</v>
      </c>
      <c r="DP9" s="147">
        <v>0.1249821143761</v>
      </c>
      <c r="DQ9" s="147">
        <v>9.882031167534E-2</v>
      </c>
      <c r="DR9" s="147">
        <v>3.6174292017650003E-2</v>
      </c>
      <c r="DS9" s="147">
        <v>5.2667497662090001E-2</v>
      </c>
      <c r="DT9" s="147">
        <v>7.9853992449330002E-2</v>
      </c>
      <c r="DU9" s="147">
        <v>3.9675922028809998E-2</v>
      </c>
      <c r="DV9" s="147">
        <v>6.1203600764259999E-2</v>
      </c>
      <c r="DW9" s="147">
        <v>0.1072654827698</v>
      </c>
      <c r="DX9" s="147">
        <v>0.10758219675819999</v>
      </c>
      <c r="DY9" s="147">
        <v>0.19759128772410001</v>
      </c>
      <c r="DZ9" s="147">
        <v>0.1128233258363</v>
      </c>
      <c r="EA9" s="147">
        <v>0.12474541770520001</v>
      </c>
      <c r="EB9" s="147">
        <v>9.607008093345E-2</v>
      </c>
      <c r="EC9" s="147">
        <v>3.4088717960279999E-2</v>
      </c>
      <c r="ED9" s="147">
        <v>3.9099975070229998E-2</v>
      </c>
    </row>
    <row r="10" spans="1:134" x14ac:dyDescent="0.35">
      <c r="B10" t="s">
        <v>73</v>
      </c>
      <c r="C10" s="147">
        <v>5.555594610332E-2</v>
      </c>
      <c r="D10" s="147">
        <v>2.537345137837E-2</v>
      </c>
      <c r="E10" s="147">
        <v>7.2108391675390002E-2</v>
      </c>
      <c r="F10" s="147">
        <v>7.3956664716670006E-2</v>
      </c>
      <c r="G10" s="147">
        <v>0.10323678313570001</v>
      </c>
      <c r="H10" s="147">
        <v>0.18288447965720001</v>
      </c>
      <c r="I10" s="147">
        <v>0.13097969994479999</v>
      </c>
      <c r="J10" s="147">
        <v>0.1475347931953</v>
      </c>
      <c r="K10" s="147">
        <v>0.110966783773</v>
      </c>
      <c r="L10" s="147">
        <v>4.8273885835200002E-2</v>
      </c>
      <c r="M10" s="147">
        <v>4.9129120585090003E-2</v>
      </c>
      <c r="N10" s="147">
        <v>0.1775331239313</v>
      </c>
      <c r="O10" s="147">
        <v>8.5708983378429998E-2</v>
      </c>
      <c r="P10" s="147">
        <v>0.1194695262948</v>
      </c>
      <c r="Q10" s="147">
        <v>0.13032228206980001</v>
      </c>
      <c r="R10" s="147">
        <v>7.5607696525330004E-2</v>
      </c>
      <c r="S10" s="147">
        <v>0.169300209876</v>
      </c>
      <c r="T10" s="147">
        <v>8.9033684378060002E-2</v>
      </c>
      <c r="U10" s="147">
        <v>6.3965608099200003E-2</v>
      </c>
      <c r="V10" s="147">
        <v>3.9554383769380003E-2</v>
      </c>
      <c r="W10" s="147">
        <v>2.4186881189169999E-2</v>
      </c>
      <c r="X10" s="147">
        <v>2.5317620488420001E-2</v>
      </c>
      <c r="Y10" s="147">
        <v>3.3651783540409999E-2</v>
      </c>
      <c r="Z10" s="147">
        <v>2.1749793307560002E-2</v>
      </c>
      <c r="AA10" s="147">
        <v>4.9005438437090001E-2</v>
      </c>
      <c r="AB10" s="147">
        <v>6.5850921804030002E-2</v>
      </c>
      <c r="AC10" s="147">
        <v>7.8992593641719996E-2</v>
      </c>
      <c r="AD10" s="147">
        <v>0.1764642619339</v>
      </c>
      <c r="AE10" s="147">
        <v>0.14403027986850001</v>
      </c>
      <c r="AF10" s="147">
        <v>0.16470899757009999</v>
      </c>
      <c r="AG10" s="147">
        <v>0.14338059753660001</v>
      </c>
      <c r="AH10" s="147">
        <v>6.2653587706429995E-2</v>
      </c>
      <c r="AI10" s="147">
        <v>5.9511744653570002E-2</v>
      </c>
      <c r="AJ10" s="147">
        <v>2.3884021982290001E-2</v>
      </c>
      <c r="AK10" s="147">
        <v>1.0436341538E-2</v>
      </c>
      <c r="AL10" s="147">
        <v>2.5744066705389999E-2</v>
      </c>
      <c r="AM10" s="147">
        <v>2.8011331170669999E-2</v>
      </c>
      <c r="AN10" s="147">
        <v>6.1282068135479997E-2</v>
      </c>
      <c r="AO10" s="147">
        <v>0.16999518057849999</v>
      </c>
      <c r="AP10" s="147">
        <v>0.1360317185829</v>
      </c>
      <c r="AQ10" s="147">
        <v>0.192856300743</v>
      </c>
      <c r="AR10" s="147">
        <v>0.1928065069488</v>
      </c>
      <c r="AS10" s="147">
        <v>7.1761826086989999E-2</v>
      </c>
      <c r="AT10" s="147">
        <v>8.7190637527869999E-2</v>
      </c>
      <c r="AU10" s="147">
        <v>3.3220336829829999E-2</v>
      </c>
      <c r="AV10" s="147">
        <v>1.5674212854710001E-2</v>
      </c>
      <c r="AW10" s="147">
        <v>3.8760059122500003E-2</v>
      </c>
      <c r="AX10" s="147">
        <v>4.3528027609170003E-2</v>
      </c>
      <c r="AY10" s="147">
        <v>6.0327591757049999E-2</v>
      </c>
      <c r="AZ10" s="147">
        <v>0.1511699733471</v>
      </c>
      <c r="BA10" s="147">
        <v>0.15038781672580001</v>
      </c>
      <c r="BB10" s="147">
        <v>0.18385899186329999</v>
      </c>
      <c r="BC10" s="147">
        <v>0.15233154181460001</v>
      </c>
      <c r="BD10" s="147">
        <v>6.9183836724519998E-2</v>
      </c>
      <c r="BE10" s="147">
        <v>0.1015576113513</v>
      </c>
      <c r="BF10" s="147">
        <v>8.1419569054810001E-2</v>
      </c>
      <c r="BG10" s="147">
        <v>3.350130609739E-2</v>
      </c>
      <c r="BH10" s="147">
        <v>6.3332176469420007E-2</v>
      </c>
      <c r="BI10" s="147">
        <v>7.268684687509E-2</v>
      </c>
      <c r="BJ10" s="147">
        <v>6.5994336042400001E-2</v>
      </c>
      <c r="BK10" s="147">
        <v>0.2172883290314</v>
      </c>
      <c r="BL10" s="147">
        <v>0.1310646210484</v>
      </c>
      <c r="BM10" s="147">
        <v>0.1238910693482</v>
      </c>
      <c r="BN10" s="147">
        <v>0.11452089206969999</v>
      </c>
      <c r="BO10" s="147">
        <v>4.112369084485E-2</v>
      </c>
      <c r="BP10" s="147">
        <v>5.5177163118269999E-2</v>
      </c>
      <c r="BQ10" s="147">
        <v>7.831575648347E-2</v>
      </c>
      <c r="BR10" s="147">
        <v>4.141176562361E-2</v>
      </c>
      <c r="BS10" s="147">
        <v>5.9368501060930001E-2</v>
      </c>
      <c r="BT10" s="147">
        <v>6.9910272434930004E-2</v>
      </c>
      <c r="BU10" s="147">
        <v>8.1195207974569999E-2</v>
      </c>
      <c r="BV10" s="147">
        <v>0.17943073756120001</v>
      </c>
      <c r="BW10" s="147">
        <v>0.1035195546339</v>
      </c>
      <c r="BX10" s="147">
        <v>0.10471083890460001</v>
      </c>
      <c r="BY10" s="147">
        <v>0.13032211117920001</v>
      </c>
      <c r="BZ10" s="147">
        <v>5.8532178656639997E-2</v>
      </c>
      <c r="CA10" s="147">
        <v>9.3283075487000003E-2</v>
      </c>
      <c r="CB10" s="147">
        <v>5.8205522301469997E-2</v>
      </c>
      <c r="CC10" s="147">
        <v>4.0251256791110003E-2</v>
      </c>
      <c r="CD10" s="147">
        <v>5.3877493752730002E-2</v>
      </c>
      <c r="CE10" s="147">
        <v>4.7225796025980003E-2</v>
      </c>
      <c r="CF10" s="147">
        <v>7.2901338596469994E-2</v>
      </c>
      <c r="CG10" s="147">
        <v>0.18012933709250001</v>
      </c>
      <c r="CH10" s="147">
        <v>0.13960835768489999</v>
      </c>
      <c r="CI10" s="147">
        <v>0.12787456395290001</v>
      </c>
      <c r="CJ10" s="147">
        <v>0.14191448122049999</v>
      </c>
      <c r="CK10" s="147">
        <v>5.8377264655880001E-2</v>
      </c>
      <c r="CL10" s="147">
        <v>7.9634587925530007E-2</v>
      </c>
      <c r="CM10" s="147">
        <v>8.4796979696210001E-2</v>
      </c>
      <c r="CN10" s="147">
        <v>3.298685954425E-2</v>
      </c>
      <c r="CO10" s="147">
        <v>3.3669280931289999E-2</v>
      </c>
      <c r="CP10" s="147">
        <v>4.6916267568739997E-2</v>
      </c>
      <c r="CQ10" s="147">
        <v>5.2257566844970002E-2</v>
      </c>
      <c r="CR10" s="147">
        <v>0.19741409424930001</v>
      </c>
      <c r="CS10" s="147">
        <v>0.12587973909219999</v>
      </c>
      <c r="CT10" s="147">
        <v>0.15834668026839999</v>
      </c>
      <c r="CU10" s="147">
        <v>0.1387208284881</v>
      </c>
      <c r="CV10" s="147">
        <v>4.5693604885699998E-2</v>
      </c>
      <c r="CW10" s="147">
        <v>8.3318098430789994E-2</v>
      </c>
      <c r="CX10" s="147">
        <v>4.6224214393850001E-2</v>
      </c>
      <c r="CY10" s="147">
        <v>1.83324889099E-2</v>
      </c>
      <c r="CZ10" s="147">
        <v>4.2222741580029997E-2</v>
      </c>
      <c r="DA10" s="147">
        <v>6.0840123923079997E-2</v>
      </c>
      <c r="DB10" s="147">
        <v>7.4738529699350006E-2</v>
      </c>
      <c r="DC10" s="147">
        <v>0.1855832924386</v>
      </c>
      <c r="DD10" s="147">
        <v>0.14545630770269999</v>
      </c>
      <c r="DE10" s="147">
        <v>0.1577596042753</v>
      </c>
      <c r="DF10" s="147">
        <v>0.13625552077440001</v>
      </c>
      <c r="DG10" s="147">
        <v>5.661705982562E-2</v>
      </c>
      <c r="DH10" s="147">
        <v>7.5970116477159996E-2</v>
      </c>
      <c r="DI10" s="147">
        <v>0.15452522841649999</v>
      </c>
      <c r="DJ10" s="147">
        <v>4.3926895067470002E-2</v>
      </c>
      <c r="DK10" s="147">
        <v>4.4788399036310003E-2</v>
      </c>
      <c r="DL10" s="147">
        <v>6.548979203027E-2</v>
      </c>
      <c r="DM10" s="147">
        <v>6.4976446576789998E-2</v>
      </c>
      <c r="DN10" s="147">
        <v>0.2434505114752</v>
      </c>
      <c r="DO10" s="147">
        <v>9.8603495367039995E-2</v>
      </c>
      <c r="DP10" s="147">
        <v>9.472737831269E-2</v>
      </c>
      <c r="DQ10" s="147">
        <v>8.4468932552299994E-2</v>
      </c>
      <c r="DR10" s="147">
        <v>4.019788363731E-2</v>
      </c>
      <c r="DS10" s="147">
        <v>6.484503752812E-2</v>
      </c>
      <c r="DT10" s="147">
        <v>6.667895464227E-2</v>
      </c>
      <c r="DU10" s="147">
        <v>4.7190578920779998E-2</v>
      </c>
      <c r="DV10" s="147">
        <v>6.9618870257669996E-2</v>
      </c>
      <c r="DW10" s="147">
        <v>7.8104974542390002E-2</v>
      </c>
      <c r="DX10" s="147">
        <v>9.9398463520940006E-2</v>
      </c>
      <c r="DY10" s="147">
        <v>0.1864086478459</v>
      </c>
      <c r="DZ10" s="147">
        <v>0.1218747269871</v>
      </c>
      <c r="EA10" s="147">
        <v>0.13792239841439999</v>
      </c>
      <c r="EB10" s="147">
        <v>0.1164504935062</v>
      </c>
      <c r="EC10" s="147">
        <v>3.0001341259280001E-2</v>
      </c>
      <c r="ED10" s="147">
        <v>4.6350550103070001E-2</v>
      </c>
    </row>
    <row r="11" spans="1:134" x14ac:dyDescent="0.35">
      <c r="B11" t="s">
        <v>74</v>
      </c>
      <c r="C11" s="147">
        <v>5.849634833754E-2</v>
      </c>
      <c r="D11" s="147">
        <v>3.096999801118E-2</v>
      </c>
      <c r="E11" s="147">
        <v>4.8480940323270001E-2</v>
      </c>
      <c r="F11" s="147">
        <v>6.1847658971590003E-2</v>
      </c>
      <c r="G11" s="147">
        <v>6.6692058014210007E-2</v>
      </c>
      <c r="H11" s="147">
        <v>0.1494845539488</v>
      </c>
      <c r="I11" s="147">
        <v>0.1174162078625</v>
      </c>
      <c r="J11" s="147">
        <v>0.15094508535789999</v>
      </c>
      <c r="K11" s="147">
        <v>0.14188214382850001</v>
      </c>
      <c r="L11" s="147">
        <v>7.4902013025029995E-2</v>
      </c>
      <c r="M11" s="147">
        <v>9.8882992319510005E-2</v>
      </c>
      <c r="N11" s="147">
        <v>0.16818583136320001</v>
      </c>
      <c r="O11" s="147">
        <v>8.8466306278910001E-2</v>
      </c>
      <c r="P11" s="147">
        <v>0.1104486285584</v>
      </c>
      <c r="Q11" s="147">
        <v>8.7875919691800003E-2</v>
      </c>
      <c r="R11" s="147">
        <v>8.9633370099840001E-2</v>
      </c>
      <c r="S11" s="147">
        <v>0.1705400372682</v>
      </c>
      <c r="T11" s="147">
        <v>8.681879036779E-2</v>
      </c>
      <c r="U11" s="147">
        <v>7.9222157175089999E-2</v>
      </c>
      <c r="V11" s="147">
        <v>4.8135803098639997E-2</v>
      </c>
      <c r="W11" s="147">
        <v>2.9692375034190002E-2</v>
      </c>
      <c r="X11" s="147">
        <v>4.0980781063930001E-2</v>
      </c>
      <c r="Y11" s="147">
        <v>3.6404805305000003E-2</v>
      </c>
      <c r="Z11" s="147">
        <v>2.3860487492350001E-2</v>
      </c>
      <c r="AA11" s="147">
        <v>4.2152343766640003E-2</v>
      </c>
      <c r="AB11" s="147">
        <v>5.814808644984E-2</v>
      </c>
      <c r="AC11" s="147">
        <v>6.2034370148949997E-2</v>
      </c>
      <c r="AD11" s="147">
        <v>0.1308405344411</v>
      </c>
      <c r="AE11" s="147">
        <v>0.1232309569264</v>
      </c>
      <c r="AF11" s="147">
        <v>0.1677641883115</v>
      </c>
      <c r="AG11" s="147">
        <v>0.17248720110810001</v>
      </c>
      <c r="AH11" s="147">
        <v>6.9015626281670003E-2</v>
      </c>
      <c r="AI11" s="147">
        <v>0.11406139976849999</v>
      </c>
      <c r="AJ11" s="147">
        <v>1.815923886266E-2</v>
      </c>
      <c r="AK11" s="147">
        <v>2.1471245937330002E-2</v>
      </c>
      <c r="AL11" s="147">
        <v>1.2509269849870001E-2</v>
      </c>
      <c r="AM11" s="147">
        <v>3.7612484014439999E-2</v>
      </c>
      <c r="AN11" s="147">
        <v>4.7272385210189997E-2</v>
      </c>
      <c r="AO11" s="147">
        <v>0.13505358351550001</v>
      </c>
      <c r="AP11" s="147">
        <v>0.1351124791777</v>
      </c>
      <c r="AQ11" s="147">
        <v>0.1837303553329</v>
      </c>
      <c r="AR11" s="147">
        <v>0.1839522055043</v>
      </c>
      <c r="AS11" s="147">
        <v>8.9055196329679995E-2</v>
      </c>
      <c r="AT11" s="147">
        <v>0.13607155626549999</v>
      </c>
      <c r="AU11" s="147">
        <v>1.9906099371949999E-2</v>
      </c>
      <c r="AV11" s="147">
        <v>1.9034582145699998E-2</v>
      </c>
      <c r="AW11" s="147">
        <v>1.165890260788E-2</v>
      </c>
      <c r="AX11" s="147">
        <v>4.6402490656429998E-2</v>
      </c>
      <c r="AY11" s="147">
        <v>6.1225906308059998E-2</v>
      </c>
      <c r="AZ11" s="147">
        <v>0.14612820615540001</v>
      </c>
      <c r="BA11" s="147">
        <v>0.1198981964723</v>
      </c>
      <c r="BB11" s="147">
        <v>0.1655901163422</v>
      </c>
      <c r="BC11" s="147">
        <v>0.17812685966110001</v>
      </c>
      <c r="BD11" s="147">
        <v>9.7979403649909994E-2</v>
      </c>
      <c r="BE11" s="147">
        <v>0.13404923662910001</v>
      </c>
      <c r="BF11" s="147">
        <v>9.0765536498469995E-2</v>
      </c>
      <c r="BG11" s="147">
        <v>5.2287671728580003E-2</v>
      </c>
      <c r="BH11" s="147">
        <v>4.7076190242079999E-2</v>
      </c>
      <c r="BI11" s="147">
        <v>7.5222166276610006E-2</v>
      </c>
      <c r="BJ11" s="147">
        <v>6.6241175488199994E-2</v>
      </c>
      <c r="BK11" s="147">
        <v>0.19094985469010001</v>
      </c>
      <c r="BL11" s="147">
        <v>0.1080783910862</v>
      </c>
      <c r="BM11" s="147">
        <v>0.11754202109630001</v>
      </c>
      <c r="BN11" s="147">
        <v>0.1050945848498</v>
      </c>
      <c r="BO11" s="147">
        <v>4.7917428154960001E-2</v>
      </c>
      <c r="BP11" s="147">
        <v>9.8824979888710002E-2</v>
      </c>
      <c r="BQ11" s="147">
        <v>4.2846234420719997E-2</v>
      </c>
      <c r="BR11" s="147">
        <v>3.7712993899269999E-2</v>
      </c>
      <c r="BS11" s="147">
        <v>4.324447935109E-2</v>
      </c>
      <c r="BT11" s="147">
        <v>4.8929464471720002E-2</v>
      </c>
      <c r="BU11" s="147">
        <v>4.7587940677949997E-2</v>
      </c>
      <c r="BV11" s="147">
        <v>0.13659280551729999</v>
      </c>
      <c r="BW11" s="147">
        <v>9.0303254786439996E-2</v>
      </c>
      <c r="BX11" s="147">
        <v>0.10389828152820001</v>
      </c>
      <c r="BY11" s="147">
        <v>0.164810891451</v>
      </c>
      <c r="BZ11" s="147">
        <v>0.1068826190188</v>
      </c>
      <c r="CA11" s="147">
        <v>0.17719103487740001</v>
      </c>
      <c r="CB11" s="147">
        <v>7.9307313667509996E-2</v>
      </c>
      <c r="CC11" s="147">
        <v>3.6668338127800001E-2</v>
      </c>
      <c r="CD11" s="147">
        <v>3.5240740381699998E-2</v>
      </c>
      <c r="CE11" s="147">
        <v>5.7073781121809997E-2</v>
      </c>
      <c r="CF11" s="147">
        <v>6.4902133576760002E-2</v>
      </c>
      <c r="CG11" s="147">
        <v>0.15418269338769999</v>
      </c>
      <c r="CH11" s="147">
        <v>0.1140658410918</v>
      </c>
      <c r="CI11" s="147">
        <v>0.14065014001350001</v>
      </c>
      <c r="CJ11" s="147">
        <v>0.13594269889169999</v>
      </c>
      <c r="CK11" s="147">
        <v>5.407652903593E-2</v>
      </c>
      <c r="CL11" s="147">
        <v>0.12788979070379999</v>
      </c>
      <c r="CM11" s="147">
        <v>8.0765397465450001E-2</v>
      </c>
      <c r="CN11" s="147">
        <v>3.7188367705829999E-2</v>
      </c>
      <c r="CO11" s="147">
        <v>2.86701013904E-2</v>
      </c>
      <c r="CP11" s="147">
        <v>3.953949509377E-2</v>
      </c>
      <c r="CQ11" s="147">
        <v>4.2294042290359997E-2</v>
      </c>
      <c r="CR11" s="147">
        <v>0.18863880385609999</v>
      </c>
      <c r="CS11" s="147">
        <v>0.1017328791735</v>
      </c>
      <c r="CT11" s="147">
        <v>0.13324137841950001</v>
      </c>
      <c r="CU11" s="147">
        <v>0.14631309014919999</v>
      </c>
      <c r="CV11" s="147">
        <v>5.706765588341E-2</v>
      </c>
      <c r="CW11" s="147">
        <v>0.1445487885724</v>
      </c>
      <c r="CX11" s="147">
        <v>3.5024221034999997E-2</v>
      </c>
      <c r="CY11" s="147">
        <v>2.7798756970590002E-2</v>
      </c>
      <c r="CZ11" s="147">
        <v>3.6759259235530001E-2</v>
      </c>
      <c r="DA11" s="147">
        <v>4.5033087876530001E-2</v>
      </c>
      <c r="DB11" s="147">
        <v>6.8449079832070006E-2</v>
      </c>
      <c r="DC11" s="147">
        <v>0.170767518339</v>
      </c>
      <c r="DD11" s="147">
        <v>0.11070323776670001</v>
      </c>
      <c r="DE11" s="147">
        <v>0.1372430659194</v>
      </c>
      <c r="DF11" s="147">
        <v>0.1482312807582</v>
      </c>
      <c r="DG11" s="147">
        <v>7.1159366645460007E-2</v>
      </c>
      <c r="DH11" s="147">
        <v>0.1488311256215</v>
      </c>
      <c r="DI11" s="147">
        <v>0.15548569057110001</v>
      </c>
      <c r="DJ11" s="147">
        <v>5.7915219804540001E-2</v>
      </c>
      <c r="DK11" s="147">
        <v>4.0185484771190001E-2</v>
      </c>
      <c r="DL11" s="147">
        <v>4.5454599760890002E-2</v>
      </c>
      <c r="DM11" s="147">
        <v>3.9557982769000001E-2</v>
      </c>
      <c r="DN11" s="147">
        <v>0.29292560895850001</v>
      </c>
      <c r="DO11" s="147">
        <v>7.0889842433879996E-2</v>
      </c>
      <c r="DP11" s="147">
        <v>7.6412763382600002E-2</v>
      </c>
      <c r="DQ11" s="147">
        <v>8.2728701975010005E-2</v>
      </c>
      <c r="DR11" s="147">
        <v>3.356125535263E-2</v>
      </c>
      <c r="DS11" s="147">
        <v>0.1048828502207</v>
      </c>
      <c r="DT11" s="147">
        <v>7.2518325929460004E-2</v>
      </c>
      <c r="DU11" s="147">
        <v>5.3585755431789998E-2</v>
      </c>
      <c r="DV11" s="147">
        <v>5.724837744538E-2</v>
      </c>
      <c r="DW11" s="147">
        <v>7.5810699307470003E-2</v>
      </c>
      <c r="DX11" s="147">
        <v>6.1171165644110001E-2</v>
      </c>
      <c r="DY11" s="147">
        <v>0.19901400222919999</v>
      </c>
      <c r="DZ11" s="147">
        <v>0.10781557718</v>
      </c>
      <c r="EA11" s="147">
        <v>0.13765961954680001</v>
      </c>
      <c r="EB11" s="147">
        <v>0.1043575258481</v>
      </c>
      <c r="EC11" s="147">
        <v>5.1844057030920002E-2</v>
      </c>
      <c r="ED11" s="147">
        <v>7.8974894406819998E-2</v>
      </c>
    </row>
    <row r="12" spans="1:134" x14ac:dyDescent="0.35">
      <c r="B12" t="s">
        <v>75</v>
      </c>
      <c r="C12" s="147">
        <v>4.2911945564939998E-2</v>
      </c>
      <c r="D12" s="147">
        <v>1.9387979230500001E-2</v>
      </c>
      <c r="E12" s="147">
        <v>3.0274128534500001E-2</v>
      </c>
      <c r="F12" s="147">
        <v>4.2462849116040001E-2</v>
      </c>
      <c r="G12" s="147">
        <v>5.7346427792560002E-2</v>
      </c>
      <c r="H12" s="147">
        <v>0.1348577311326</v>
      </c>
      <c r="I12" s="147">
        <v>0.1226647655703</v>
      </c>
      <c r="J12" s="147">
        <v>0.17410320659690001</v>
      </c>
      <c r="K12" s="147">
        <v>0.14145447466899999</v>
      </c>
      <c r="L12" s="147">
        <v>9.9414426009010001E-2</v>
      </c>
      <c r="M12" s="147">
        <v>0.13512206578370001</v>
      </c>
      <c r="N12" s="147">
        <v>0.1242831390914</v>
      </c>
      <c r="O12" s="147">
        <v>4.1627502922660001E-2</v>
      </c>
      <c r="P12" s="147">
        <v>6.397679393472E-2</v>
      </c>
      <c r="Q12" s="147">
        <v>7.2080867425279999E-2</v>
      </c>
      <c r="R12" s="147">
        <v>4.1776724907610002E-2</v>
      </c>
      <c r="S12" s="147">
        <v>0.1916538496713</v>
      </c>
      <c r="T12" s="147">
        <v>6.9082664449400005E-2</v>
      </c>
      <c r="U12" s="147">
        <v>0.12765294047039999</v>
      </c>
      <c r="V12" s="147">
        <v>0.10256652324190001</v>
      </c>
      <c r="W12" s="147">
        <v>7.1243245369729993E-2</v>
      </c>
      <c r="X12" s="147">
        <v>9.4055748515519996E-2</v>
      </c>
      <c r="Y12" s="147">
        <v>3.4694083385719998E-2</v>
      </c>
      <c r="Z12" s="147">
        <v>1.828781177493E-2</v>
      </c>
      <c r="AA12" s="147">
        <v>2.3978433270749999E-2</v>
      </c>
      <c r="AB12" s="147">
        <v>5.3776722672350001E-2</v>
      </c>
      <c r="AC12" s="147">
        <v>3.4451991948580001E-2</v>
      </c>
      <c r="AD12" s="147">
        <v>0.1107280362486</v>
      </c>
      <c r="AE12" s="147">
        <v>0.1011621185749</v>
      </c>
      <c r="AF12" s="147">
        <v>0.19881460619749999</v>
      </c>
      <c r="AG12" s="147">
        <v>0.16258388973009999</v>
      </c>
      <c r="AH12" s="147">
        <v>9.7853088794230006E-2</v>
      </c>
      <c r="AI12" s="147">
        <v>0.1636692174023</v>
      </c>
      <c r="AJ12" s="147">
        <v>2.172425322102E-2</v>
      </c>
      <c r="AK12" s="147">
        <v>1.5786000557350001E-2</v>
      </c>
      <c r="AL12" s="147">
        <v>1.467209990886E-2</v>
      </c>
      <c r="AM12" s="147">
        <v>3.8244098165329997E-2</v>
      </c>
      <c r="AN12" s="147">
        <v>1.7415744569439999E-2</v>
      </c>
      <c r="AO12" s="147">
        <v>0.11936830311920001</v>
      </c>
      <c r="AP12" s="147">
        <v>9.3450095094530006E-2</v>
      </c>
      <c r="AQ12" s="147">
        <v>0.1696447011027</v>
      </c>
      <c r="AR12" s="147">
        <v>0.1926810677827</v>
      </c>
      <c r="AS12" s="147">
        <v>0.1140441032117</v>
      </c>
      <c r="AT12" s="147">
        <v>0.20296953326719999</v>
      </c>
      <c r="AU12" s="147">
        <v>2.577466064944E-2</v>
      </c>
      <c r="AV12" s="147">
        <v>5.3205497383589997E-3</v>
      </c>
      <c r="AW12" s="147">
        <v>1.668886591777E-2</v>
      </c>
      <c r="AX12" s="147">
        <v>2.4396402957739999E-2</v>
      </c>
      <c r="AY12" s="147">
        <v>3.4120345549289999E-2</v>
      </c>
      <c r="AZ12" s="147">
        <v>0.14420284855160001</v>
      </c>
      <c r="BA12" s="147">
        <v>0.123413834077</v>
      </c>
      <c r="BB12" s="147">
        <v>0.1815053652617</v>
      </c>
      <c r="BC12" s="147">
        <v>0.1816815012239</v>
      </c>
      <c r="BD12" s="147">
        <v>0.1063896569398</v>
      </c>
      <c r="BE12" s="147">
        <v>0.15650596913350001</v>
      </c>
      <c r="BF12" s="147">
        <v>0.10173826060339999</v>
      </c>
      <c r="BG12" s="147">
        <v>6.7785875994260003E-2</v>
      </c>
      <c r="BH12" s="147">
        <v>5.7008431236449997E-2</v>
      </c>
      <c r="BI12" s="147">
        <v>5.7874494062809999E-2</v>
      </c>
      <c r="BJ12" s="147">
        <v>4.8777005517420001E-2</v>
      </c>
      <c r="BK12" s="147">
        <v>0.2066465606025</v>
      </c>
      <c r="BL12" s="147">
        <v>7.4052355231700007E-2</v>
      </c>
      <c r="BM12" s="147">
        <v>0.10731302653249999</v>
      </c>
      <c r="BN12" s="147">
        <v>0.11063504783060001</v>
      </c>
      <c r="BO12" s="147">
        <v>5.712314046592E-2</v>
      </c>
      <c r="BP12" s="147">
        <v>0.11104580192250001</v>
      </c>
      <c r="BQ12" s="147">
        <v>2.680666489515E-2</v>
      </c>
      <c r="BR12" s="147">
        <v>2.8238696957839999E-2</v>
      </c>
      <c r="BS12" s="147">
        <v>1.501659139491E-2</v>
      </c>
      <c r="BT12" s="147">
        <v>3.1108849648789998E-2</v>
      </c>
      <c r="BU12" s="147">
        <v>3.39118714357E-2</v>
      </c>
      <c r="BV12" s="147">
        <v>0.1219961032195</v>
      </c>
      <c r="BW12" s="147">
        <v>9.1921685279300003E-2</v>
      </c>
      <c r="BX12" s="147">
        <v>0.1094289896487</v>
      </c>
      <c r="BY12" s="147">
        <v>0.18694826453220001</v>
      </c>
      <c r="BZ12" s="147">
        <v>0.13264744914400001</v>
      </c>
      <c r="CA12" s="147">
        <v>0.22197483384399999</v>
      </c>
      <c r="CB12" s="147">
        <v>7.2708549102050005E-2</v>
      </c>
      <c r="CC12" s="147">
        <v>3.1752019018470003E-2</v>
      </c>
      <c r="CD12" s="147">
        <v>2.894267207699E-2</v>
      </c>
      <c r="CE12" s="147">
        <v>3.9632479887770002E-2</v>
      </c>
      <c r="CF12" s="147">
        <v>6.6130581336679997E-2</v>
      </c>
      <c r="CG12" s="147">
        <v>0.1656246752127</v>
      </c>
      <c r="CH12" s="147">
        <v>6.928109156791E-2</v>
      </c>
      <c r="CI12" s="147">
        <v>0.1333444651364</v>
      </c>
      <c r="CJ12" s="147">
        <v>0.16091794068170001</v>
      </c>
      <c r="CK12" s="147">
        <v>9.1806830741689993E-2</v>
      </c>
      <c r="CL12" s="147">
        <v>0.1398586952377</v>
      </c>
      <c r="CM12" s="147">
        <v>7.4188654053129993E-2</v>
      </c>
      <c r="CN12" s="147">
        <v>4.3192784734670003E-2</v>
      </c>
      <c r="CO12" s="147">
        <v>3.2093669510950003E-2</v>
      </c>
      <c r="CP12" s="147">
        <v>4.8946650490770002E-2</v>
      </c>
      <c r="CQ12" s="147">
        <v>3.0068627271999999E-2</v>
      </c>
      <c r="CR12" s="147">
        <v>0.1771372005686</v>
      </c>
      <c r="CS12" s="147">
        <v>8.2240492857600003E-2</v>
      </c>
      <c r="CT12" s="147">
        <v>0.1157058865105</v>
      </c>
      <c r="CU12" s="147">
        <v>0.14776260240129999</v>
      </c>
      <c r="CV12" s="147">
        <v>8.6046434274689998E-2</v>
      </c>
      <c r="CW12" s="147">
        <v>0.16261699732589999</v>
      </c>
      <c r="CX12" s="147">
        <v>4.1750120094740002E-2</v>
      </c>
      <c r="CY12" s="147">
        <v>3.0291750167190001E-2</v>
      </c>
      <c r="CZ12" s="147">
        <v>2.9893818238060001E-2</v>
      </c>
      <c r="DA12" s="147">
        <v>2.9164421928659999E-2</v>
      </c>
      <c r="DB12" s="147">
        <v>3.5169974327389997E-2</v>
      </c>
      <c r="DC12" s="147">
        <v>0.16092133215419999</v>
      </c>
      <c r="DD12" s="147">
        <v>9.229646590467E-2</v>
      </c>
      <c r="DE12" s="147">
        <v>0.13305119254039999</v>
      </c>
      <c r="DF12" s="147">
        <v>0.1727844708812</v>
      </c>
      <c r="DG12" s="147">
        <v>0.1157931585134</v>
      </c>
      <c r="DH12" s="147">
        <v>0.15888329525</v>
      </c>
      <c r="DI12" s="147">
        <v>0.1579505616387</v>
      </c>
      <c r="DJ12" s="147">
        <v>5.664852721442E-2</v>
      </c>
      <c r="DK12" s="147">
        <v>2.2834294876320001E-2</v>
      </c>
      <c r="DL12" s="147">
        <v>4.1853043701710002E-2</v>
      </c>
      <c r="DM12" s="147">
        <v>4.4070053308599998E-2</v>
      </c>
      <c r="DN12" s="147">
        <v>0.26265195303099997</v>
      </c>
      <c r="DO12" s="147">
        <v>7.5919776274259998E-2</v>
      </c>
      <c r="DP12" s="147">
        <v>8.0721176829270005E-2</v>
      </c>
      <c r="DQ12" s="147">
        <v>7.8401553845399999E-2</v>
      </c>
      <c r="DR12" s="147">
        <v>6.18792015222E-2</v>
      </c>
      <c r="DS12" s="147">
        <v>0.1170698577582</v>
      </c>
      <c r="DT12" s="147">
        <v>9.7864717720440003E-2</v>
      </c>
      <c r="DU12" s="147">
        <v>6.6543172518500004E-2</v>
      </c>
      <c r="DV12" s="147">
        <v>5.6738643824469998E-2</v>
      </c>
      <c r="DW12" s="147">
        <v>5.893991065655E-2</v>
      </c>
      <c r="DX12" s="147">
        <v>4.5840040262459997E-2</v>
      </c>
      <c r="DY12" s="147">
        <v>0.2244142077696</v>
      </c>
      <c r="DZ12" s="147">
        <v>0.1061292951746</v>
      </c>
      <c r="EA12" s="147">
        <v>0.10666999304910001</v>
      </c>
      <c r="EB12" s="147">
        <v>8.8534995734310007E-2</v>
      </c>
      <c r="EC12" s="147">
        <v>5.1327458034569999E-2</v>
      </c>
      <c r="ED12" s="147">
        <v>9.6997565255369997E-2</v>
      </c>
    </row>
    <row r="13" spans="1:134" x14ac:dyDescent="0.35">
      <c r="A13" t="s">
        <v>76</v>
      </c>
      <c r="B13" t="s">
        <v>77</v>
      </c>
      <c r="C13" s="147">
        <v>5.0411620735229999E-2</v>
      </c>
      <c r="D13" s="147">
        <v>2.3211290484830002E-2</v>
      </c>
      <c r="E13" s="147">
        <v>6.5049810607330005E-2</v>
      </c>
      <c r="F13" s="147">
        <v>6.5470939630540001E-2</v>
      </c>
      <c r="G13" s="147">
        <v>7.946017820548E-2</v>
      </c>
      <c r="H13" s="147">
        <v>0.15945900702929999</v>
      </c>
      <c r="I13" s="147">
        <v>0.14024513587369999</v>
      </c>
      <c r="J13" s="147">
        <v>0.16539838570330001</v>
      </c>
      <c r="K13" s="147">
        <v>0.12910810183740001</v>
      </c>
      <c r="L13" s="147">
        <v>5.912322862029E-2</v>
      </c>
      <c r="M13" s="147">
        <v>6.3062301272540006E-2</v>
      </c>
      <c r="N13" s="147">
        <v>0.16536273712649999</v>
      </c>
      <c r="O13" s="147">
        <v>6.4931681865409999E-2</v>
      </c>
      <c r="P13" s="147">
        <v>0.1013943706371</v>
      </c>
      <c r="Q13" s="147">
        <v>0.109899181128</v>
      </c>
      <c r="R13" s="147">
        <v>8.3071669248670002E-2</v>
      </c>
      <c r="S13" s="147">
        <v>0.17293996382140001</v>
      </c>
      <c r="T13" s="147">
        <v>8.8005079819680004E-2</v>
      </c>
      <c r="U13" s="147">
        <v>7.8367870494939998E-2</v>
      </c>
      <c r="V13" s="147">
        <v>6.0672132081250003E-2</v>
      </c>
      <c r="W13" s="147">
        <v>3.7885500907649999E-2</v>
      </c>
      <c r="X13" s="147">
        <v>3.746981286935E-2</v>
      </c>
      <c r="Y13" s="147">
        <v>2.6839904990840002E-2</v>
      </c>
      <c r="Z13" s="147">
        <v>1.739118097658E-2</v>
      </c>
      <c r="AA13" s="147">
        <v>3.9693585974990002E-2</v>
      </c>
      <c r="AB13" s="147">
        <v>7.0902713756640007E-2</v>
      </c>
      <c r="AC13" s="147">
        <v>8.6880718579110006E-2</v>
      </c>
      <c r="AD13" s="147">
        <v>0.14375905705530001</v>
      </c>
      <c r="AE13" s="147">
        <v>0.14949941338799999</v>
      </c>
      <c r="AF13" s="147">
        <v>0.1673755223258</v>
      </c>
      <c r="AG13" s="147">
        <v>0.17055755349910001</v>
      </c>
      <c r="AH13" s="147">
        <v>5.1528517816450001E-2</v>
      </c>
      <c r="AI13" s="147">
        <v>7.5571831637100004E-2</v>
      </c>
      <c r="AJ13" s="147">
        <v>2.0160614439810001E-2</v>
      </c>
      <c r="AK13" s="147">
        <v>1.722206266799E-2</v>
      </c>
      <c r="AL13" s="147">
        <v>2.1597985704420002E-2</v>
      </c>
      <c r="AM13" s="147">
        <v>4.0884691252300001E-2</v>
      </c>
      <c r="AN13" s="147">
        <v>5.0435495790739998E-2</v>
      </c>
      <c r="AO13" s="147">
        <v>0.14449449516429999</v>
      </c>
      <c r="AP13" s="147">
        <v>0.128081820263</v>
      </c>
      <c r="AQ13" s="147">
        <v>0.19288016383270001</v>
      </c>
      <c r="AR13" s="147">
        <v>0.18751268754530001</v>
      </c>
      <c r="AS13" s="147">
        <v>9.2683220843509995E-2</v>
      </c>
      <c r="AT13" s="147">
        <v>0.1040467624959</v>
      </c>
      <c r="AU13" s="147">
        <v>2.1569436275889999E-2</v>
      </c>
      <c r="AV13" s="147">
        <v>1.444808476083E-2</v>
      </c>
      <c r="AW13" s="147">
        <v>3.4309114249559999E-2</v>
      </c>
      <c r="AX13" s="147">
        <v>4.910497021587E-2</v>
      </c>
      <c r="AY13" s="147">
        <v>7.2973096088740003E-2</v>
      </c>
      <c r="AZ13" s="147">
        <v>0.150717092858</v>
      </c>
      <c r="BA13" s="147">
        <v>0.139789690455</v>
      </c>
      <c r="BB13" s="147">
        <v>0.18009529923340001</v>
      </c>
      <c r="BC13" s="147">
        <v>0.163495868095</v>
      </c>
      <c r="BD13" s="147">
        <v>7.4243699525699994E-2</v>
      </c>
      <c r="BE13" s="147">
        <v>9.9253648241910006E-2</v>
      </c>
      <c r="BF13" s="147">
        <v>7.7815741955520004E-2</v>
      </c>
      <c r="BG13" s="147">
        <v>3.4870148614799999E-2</v>
      </c>
      <c r="BH13" s="147">
        <v>6.1811237666039999E-2</v>
      </c>
      <c r="BI13" s="147">
        <v>7.4372916952470003E-2</v>
      </c>
      <c r="BJ13" s="147">
        <v>7.2009878378739997E-2</v>
      </c>
      <c r="BK13" s="147">
        <v>0.19045521312909999</v>
      </c>
      <c r="BL13" s="147">
        <v>0.1182817356242</v>
      </c>
      <c r="BM13" s="147">
        <v>0.1502532390429</v>
      </c>
      <c r="BN13" s="147">
        <v>0.1120493890188</v>
      </c>
      <c r="BO13" s="147">
        <v>4.9209621954659999E-2</v>
      </c>
      <c r="BP13" s="147">
        <v>5.8870877662700001E-2</v>
      </c>
      <c r="BQ13" s="147">
        <v>8.1738703095879994E-2</v>
      </c>
      <c r="BR13" s="147">
        <v>4.7253147621550001E-2</v>
      </c>
      <c r="BS13" s="147">
        <v>6.333125465377E-2</v>
      </c>
      <c r="BT13" s="147">
        <v>8.978467027591E-2</v>
      </c>
      <c r="BU13" s="147">
        <v>7.1653395579969997E-2</v>
      </c>
      <c r="BV13" s="147">
        <v>0.15115177942169999</v>
      </c>
      <c r="BW13" s="147">
        <v>9.4594010171539997E-2</v>
      </c>
      <c r="BX13" s="147">
        <v>0.11165558284679999</v>
      </c>
      <c r="BY13" s="147">
        <v>0.12704944399609999</v>
      </c>
      <c r="BZ13" s="147">
        <v>6.7148090293650001E-2</v>
      </c>
      <c r="CA13" s="147">
        <v>9.4639922043169997E-2</v>
      </c>
      <c r="CB13" s="147">
        <v>6.3815935846150001E-2</v>
      </c>
      <c r="CC13" s="147">
        <v>2.8967935607559999E-2</v>
      </c>
      <c r="CD13" s="147">
        <v>3.7367812777339998E-2</v>
      </c>
      <c r="CE13" s="147">
        <v>6.2536157773820003E-2</v>
      </c>
      <c r="CF13" s="147">
        <v>7.5788288830589995E-2</v>
      </c>
      <c r="CG13" s="147">
        <v>0.15846683217480001</v>
      </c>
      <c r="CH13" s="147">
        <v>0.1243486668315</v>
      </c>
      <c r="CI13" s="147">
        <v>0.14427712553499999</v>
      </c>
      <c r="CJ13" s="147">
        <v>0.14849863124920001</v>
      </c>
      <c r="CK13" s="147">
        <v>7.1051262189240003E-2</v>
      </c>
      <c r="CL13" s="147">
        <v>8.4881351184809994E-2</v>
      </c>
      <c r="CM13" s="147">
        <v>7.3550536098130004E-2</v>
      </c>
      <c r="CN13" s="147">
        <v>3.8750148461939998E-2</v>
      </c>
      <c r="CO13" s="147">
        <v>3.9371188202510003E-2</v>
      </c>
      <c r="CP13" s="147">
        <v>5.9804867859250002E-2</v>
      </c>
      <c r="CQ13" s="147">
        <v>7.020840940933E-2</v>
      </c>
      <c r="CR13" s="147">
        <v>0.17118882041280001</v>
      </c>
      <c r="CS13" s="147">
        <v>0.13742151974870001</v>
      </c>
      <c r="CT13" s="147">
        <v>0.14927217241519999</v>
      </c>
      <c r="CU13" s="147">
        <v>0.1246282655749</v>
      </c>
      <c r="CV13" s="147">
        <v>5.3839434034689999E-2</v>
      </c>
      <c r="CW13" s="147">
        <v>8.1964637782419997E-2</v>
      </c>
      <c r="CX13" s="147">
        <v>3.5160413660310003E-2</v>
      </c>
      <c r="CY13" s="147">
        <v>2.5586708394359999E-2</v>
      </c>
      <c r="CZ13" s="147">
        <v>4.1502754419030001E-2</v>
      </c>
      <c r="DA13" s="147">
        <v>5.6233605025819998E-2</v>
      </c>
      <c r="DB13" s="147">
        <v>7.320976352236E-2</v>
      </c>
      <c r="DC13" s="147">
        <v>0.18172571445749999</v>
      </c>
      <c r="DD13" s="147">
        <v>0.1461185164796</v>
      </c>
      <c r="DE13" s="147">
        <v>0.14573366704400001</v>
      </c>
      <c r="DF13" s="147">
        <v>0.13498044472840001</v>
      </c>
      <c r="DG13" s="147">
        <v>6.3048076969629996E-2</v>
      </c>
      <c r="DH13" s="147">
        <v>9.6700335299009996E-2</v>
      </c>
      <c r="DI13" s="147">
        <v>0.1169489320214</v>
      </c>
      <c r="DJ13" s="147">
        <v>4.1851036161929998E-2</v>
      </c>
      <c r="DK13" s="147">
        <v>5.1906486767830003E-2</v>
      </c>
      <c r="DL13" s="147">
        <v>6.0566239498860003E-2</v>
      </c>
      <c r="DM13" s="147">
        <v>8.7366375520349995E-2</v>
      </c>
      <c r="DN13" s="147">
        <v>0.2087941130655</v>
      </c>
      <c r="DO13" s="147">
        <v>9.7554028106400001E-2</v>
      </c>
      <c r="DP13" s="147">
        <v>0.1239253186478</v>
      </c>
      <c r="DQ13" s="147">
        <v>9.6053038942670005E-2</v>
      </c>
      <c r="DR13" s="147">
        <v>4.0433978766819999E-2</v>
      </c>
      <c r="DS13" s="147">
        <v>7.4600452500480002E-2</v>
      </c>
      <c r="DT13" s="147">
        <v>7.1095430130250006E-2</v>
      </c>
      <c r="DU13" s="147">
        <v>3.7475096355829997E-2</v>
      </c>
      <c r="DV13" s="147">
        <v>6.7849747946830005E-2</v>
      </c>
      <c r="DW13" s="147">
        <v>8.8378240820110004E-2</v>
      </c>
      <c r="DX13" s="147">
        <v>0.10153923450959999</v>
      </c>
      <c r="DY13" s="147">
        <v>0.1759831198374</v>
      </c>
      <c r="DZ13" s="147">
        <v>0.1074439394122</v>
      </c>
      <c r="EA13" s="147">
        <v>0.14091527368189999</v>
      </c>
      <c r="EB13" s="147">
        <v>0.11694385183269999</v>
      </c>
      <c r="EC13" s="147">
        <v>3.786059128245E-2</v>
      </c>
      <c r="ED13" s="147">
        <v>5.4515474190800002E-2</v>
      </c>
    </row>
    <row r="14" spans="1:134" x14ac:dyDescent="0.35">
      <c r="B14" t="s">
        <v>18</v>
      </c>
      <c r="C14" s="147">
        <v>5.7186154888930002E-2</v>
      </c>
      <c r="D14" s="147">
        <v>2.4017039898760001E-2</v>
      </c>
      <c r="E14" s="147">
        <v>5.7303386371679997E-2</v>
      </c>
      <c r="F14" s="147">
        <v>7.9902788397300001E-2</v>
      </c>
      <c r="G14" s="147">
        <v>9.9967255974729996E-2</v>
      </c>
      <c r="H14" s="147">
        <v>0.1603542008578</v>
      </c>
      <c r="I14" s="147">
        <v>0.13840350937080001</v>
      </c>
      <c r="J14" s="147">
        <v>0.1517294294132</v>
      </c>
      <c r="K14" s="147">
        <v>0.11132984902780001</v>
      </c>
      <c r="L14" s="147">
        <v>6.1011624399009999E-2</v>
      </c>
      <c r="M14" s="147">
        <v>5.8794761399949998E-2</v>
      </c>
      <c r="N14" s="147">
        <v>0.1666256780965</v>
      </c>
      <c r="O14" s="147">
        <v>7.4980637873569997E-2</v>
      </c>
      <c r="P14" s="147">
        <v>9.3966445340370006E-2</v>
      </c>
      <c r="Q14" s="147">
        <v>0.11011060618600001</v>
      </c>
      <c r="R14" s="147">
        <v>9.3511977436460003E-2</v>
      </c>
      <c r="S14" s="147">
        <v>0.16190189590010001</v>
      </c>
      <c r="T14" s="147">
        <v>9.0894374728440003E-2</v>
      </c>
      <c r="U14" s="147">
        <v>8.5570520968829999E-2</v>
      </c>
      <c r="V14" s="147">
        <v>6.0906686300830001E-2</v>
      </c>
      <c r="W14" s="147">
        <v>2.6814125997060002E-2</v>
      </c>
      <c r="X14" s="147">
        <v>3.471705117183E-2</v>
      </c>
      <c r="Y14" s="147">
        <v>3.6403062390880002E-2</v>
      </c>
      <c r="Z14" s="147">
        <v>1.9675051275690001E-2</v>
      </c>
      <c r="AA14" s="147">
        <v>4.7620582613100003E-2</v>
      </c>
      <c r="AB14" s="147">
        <v>7.1960690473870007E-2</v>
      </c>
      <c r="AC14" s="147">
        <v>8.0963828279929997E-2</v>
      </c>
      <c r="AD14" s="147">
        <v>0.14849440232300001</v>
      </c>
      <c r="AE14" s="147">
        <v>0.1366558236432</v>
      </c>
      <c r="AF14" s="147">
        <v>0.17402807061389999</v>
      </c>
      <c r="AG14" s="147">
        <v>0.13405155351709999</v>
      </c>
      <c r="AH14" s="147">
        <v>6.9272688376700003E-2</v>
      </c>
      <c r="AI14" s="147">
        <v>8.0874246492599999E-2</v>
      </c>
      <c r="AJ14" s="147">
        <v>1.8512532220039998E-2</v>
      </c>
      <c r="AK14" s="147">
        <v>1.9649718875220001E-2</v>
      </c>
      <c r="AL14" s="147">
        <v>2.2289852295169998E-2</v>
      </c>
      <c r="AM14" s="147">
        <v>3.4246891316659998E-2</v>
      </c>
      <c r="AN14" s="147">
        <v>5.7293241361410001E-2</v>
      </c>
      <c r="AO14" s="147">
        <v>0.13152558193469999</v>
      </c>
      <c r="AP14" s="147">
        <v>0.15764810817800001</v>
      </c>
      <c r="AQ14" s="147">
        <v>0.189960215371</v>
      </c>
      <c r="AR14" s="147">
        <v>0.1733638416886</v>
      </c>
      <c r="AS14" s="147">
        <v>8.0872620204660003E-2</v>
      </c>
      <c r="AT14" s="147">
        <v>0.1146373965545</v>
      </c>
      <c r="AU14" s="147">
        <v>2.9264475926230001E-2</v>
      </c>
      <c r="AV14" s="147">
        <v>1.5223420430769999E-2</v>
      </c>
      <c r="AW14" s="147">
        <v>3.0434983545299998E-2</v>
      </c>
      <c r="AX14" s="147">
        <v>4.8173083230439999E-2</v>
      </c>
      <c r="AY14" s="147">
        <v>6.8385103854010004E-2</v>
      </c>
      <c r="AZ14" s="147">
        <v>0.1207120102786</v>
      </c>
      <c r="BA14" s="147">
        <v>0.15803782034780001</v>
      </c>
      <c r="BB14" s="147">
        <v>0.18740769899689999</v>
      </c>
      <c r="BC14" s="147">
        <v>0.16315178132370001</v>
      </c>
      <c r="BD14" s="147">
        <v>7.7608380803900007E-2</v>
      </c>
      <c r="BE14" s="147">
        <v>0.1016012412623</v>
      </c>
      <c r="BF14" s="147">
        <v>8.5057097065920004E-2</v>
      </c>
      <c r="BG14" s="147">
        <v>3.4255612443779997E-2</v>
      </c>
      <c r="BH14" s="147">
        <v>5.8335340529070003E-2</v>
      </c>
      <c r="BI14" s="147">
        <v>8.9493492185679993E-2</v>
      </c>
      <c r="BJ14" s="147">
        <v>7.738050543451E-2</v>
      </c>
      <c r="BK14" s="147">
        <v>0.19371216254070001</v>
      </c>
      <c r="BL14" s="147">
        <v>0.13101935226950001</v>
      </c>
      <c r="BM14" s="147">
        <v>0.13271627275379999</v>
      </c>
      <c r="BN14" s="147">
        <v>9.2743173105589993E-2</v>
      </c>
      <c r="BO14" s="147">
        <v>4.2961338630989998E-2</v>
      </c>
      <c r="BP14" s="147">
        <v>6.2325653040490002E-2</v>
      </c>
      <c r="BQ14" s="147">
        <v>9.7998991139179994E-2</v>
      </c>
      <c r="BR14" s="147">
        <v>4.375163820558E-2</v>
      </c>
      <c r="BS14" s="147">
        <v>5.2083840247000003E-2</v>
      </c>
      <c r="BT14" s="147">
        <v>8.3631802996989996E-2</v>
      </c>
      <c r="BU14" s="147">
        <v>6.8110934502010001E-2</v>
      </c>
      <c r="BV14" s="147">
        <v>0.1561421540548</v>
      </c>
      <c r="BW14" s="147">
        <v>9.1966370532780006E-2</v>
      </c>
      <c r="BX14" s="147">
        <v>0.1189837993176</v>
      </c>
      <c r="BY14" s="147">
        <v>0.1232429541068</v>
      </c>
      <c r="BZ14" s="147">
        <v>7.2242772694479998E-2</v>
      </c>
      <c r="CA14" s="147">
        <v>9.1844742202730006E-2</v>
      </c>
      <c r="CB14" s="147">
        <v>6.4758391128620002E-2</v>
      </c>
      <c r="CC14" s="147">
        <v>2.968388906806E-2</v>
      </c>
      <c r="CD14" s="147">
        <v>5.2595757675229997E-2</v>
      </c>
      <c r="CE14" s="147">
        <v>6.7249318623349999E-2</v>
      </c>
      <c r="CF14" s="147">
        <v>9.1784249862220002E-2</v>
      </c>
      <c r="CG14" s="147">
        <v>0.14996628282050001</v>
      </c>
      <c r="CH14" s="147">
        <v>0.1198883583325</v>
      </c>
      <c r="CI14" s="147">
        <v>0.1441613346932</v>
      </c>
      <c r="CJ14" s="147">
        <v>0.12610475910409999</v>
      </c>
      <c r="CK14" s="147">
        <v>6.7525930187569999E-2</v>
      </c>
      <c r="CL14" s="147">
        <v>8.6281728504770006E-2</v>
      </c>
      <c r="CM14" s="147">
        <v>7.809670016254E-2</v>
      </c>
      <c r="CN14" s="147">
        <v>4.0632161767560002E-2</v>
      </c>
      <c r="CO14" s="147">
        <v>3.8067274723630001E-2</v>
      </c>
      <c r="CP14" s="147">
        <v>7.0899235932429999E-2</v>
      </c>
      <c r="CQ14" s="147">
        <v>6.9759431529390001E-2</v>
      </c>
      <c r="CR14" s="147">
        <v>0.1436883271995</v>
      </c>
      <c r="CS14" s="147">
        <v>0.14212061148399999</v>
      </c>
      <c r="CT14" s="147">
        <v>0.1424896763688</v>
      </c>
      <c r="CU14" s="147">
        <v>0.1279802406944</v>
      </c>
      <c r="CV14" s="147">
        <v>5.7495581123499999E-2</v>
      </c>
      <c r="CW14" s="147">
        <v>8.8770759014240003E-2</v>
      </c>
      <c r="CX14" s="147">
        <v>4.2173228307099998E-2</v>
      </c>
      <c r="CY14" s="147">
        <v>2.2253025405219999E-2</v>
      </c>
      <c r="CZ14" s="147">
        <v>4.2923945476229998E-2</v>
      </c>
      <c r="DA14" s="147">
        <v>7.3753949944269995E-2</v>
      </c>
      <c r="DB14" s="147">
        <v>8.42991105026E-2</v>
      </c>
      <c r="DC14" s="147">
        <v>0.19152574324839999</v>
      </c>
      <c r="DD14" s="147">
        <v>0.120368029701</v>
      </c>
      <c r="DE14" s="147">
        <v>0.14686517131240001</v>
      </c>
      <c r="DF14" s="147">
        <v>0.1202864736037</v>
      </c>
      <c r="DG14" s="147">
        <v>7.2064974508390001E-2</v>
      </c>
      <c r="DH14" s="147">
        <v>8.3486347990749998E-2</v>
      </c>
      <c r="DI14" s="147">
        <v>0.14264164746069999</v>
      </c>
      <c r="DJ14" s="147">
        <v>3.7835255350180001E-2</v>
      </c>
      <c r="DK14" s="147">
        <v>5.5122224345500001E-2</v>
      </c>
      <c r="DL14" s="147">
        <v>7.8473289304370003E-2</v>
      </c>
      <c r="DM14" s="147">
        <v>6.7355085279399998E-2</v>
      </c>
      <c r="DN14" s="147">
        <v>0.206486251382</v>
      </c>
      <c r="DO14" s="147">
        <v>0.1117029752221</v>
      </c>
      <c r="DP14" s="147">
        <v>0.1019023149033</v>
      </c>
      <c r="DQ14" s="147">
        <v>8.5093723964920001E-2</v>
      </c>
      <c r="DR14" s="147">
        <v>4.5247045626159998E-2</v>
      </c>
      <c r="DS14" s="147">
        <v>6.8140187161410001E-2</v>
      </c>
      <c r="DT14" s="147">
        <v>8.4805167143509996E-2</v>
      </c>
      <c r="DU14" s="147">
        <v>3.713028558064E-2</v>
      </c>
      <c r="DV14" s="147">
        <v>6.1817904268849998E-2</v>
      </c>
      <c r="DW14" s="147">
        <v>0.1000667741247</v>
      </c>
      <c r="DX14" s="147">
        <v>9.1411235650169995E-2</v>
      </c>
      <c r="DY14" s="147">
        <v>0.20311704577270001</v>
      </c>
      <c r="DZ14" s="147">
        <v>0.11881809273339999</v>
      </c>
      <c r="EA14" s="147">
        <v>0.12536913471559999</v>
      </c>
      <c r="EB14" s="147">
        <v>8.6789533572579999E-2</v>
      </c>
      <c r="EC14" s="147">
        <v>3.7937728216869998E-2</v>
      </c>
      <c r="ED14" s="147">
        <v>5.2737098220900003E-2</v>
      </c>
    </row>
    <row r="15" spans="1:134" x14ac:dyDescent="0.35">
      <c r="B15" t="s">
        <v>19</v>
      </c>
      <c r="C15" s="147">
        <v>6.6282368698769994E-2</v>
      </c>
      <c r="D15" s="147">
        <v>3.2997452292119998E-2</v>
      </c>
      <c r="E15" s="147">
        <v>4.8122081323420003E-2</v>
      </c>
      <c r="F15" s="147">
        <v>7.2192038463279998E-2</v>
      </c>
      <c r="G15" s="147">
        <v>9.5206282869179995E-2</v>
      </c>
      <c r="H15" s="147">
        <v>0.16344398743409999</v>
      </c>
      <c r="I15" s="147">
        <v>0.14244361163700001</v>
      </c>
      <c r="J15" s="147">
        <v>0.1609584601828</v>
      </c>
      <c r="K15" s="147">
        <v>0.10026600493439999</v>
      </c>
      <c r="L15" s="147">
        <v>5.2111839164099998E-2</v>
      </c>
      <c r="M15" s="147">
        <v>6.5975873000829993E-2</v>
      </c>
      <c r="N15" s="147">
        <v>0.19176664974989999</v>
      </c>
      <c r="O15" s="147">
        <v>8.7516071527509995E-2</v>
      </c>
      <c r="P15" s="147">
        <v>9.7697891359829994E-2</v>
      </c>
      <c r="Q15" s="147">
        <v>0.10526040981949999</v>
      </c>
      <c r="R15" s="147">
        <v>9.9061104811570003E-2</v>
      </c>
      <c r="S15" s="147">
        <v>0.16764282934649999</v>
      </c>
      <c r="T15" s="147">
        <v>8.2621048174580006E-2</v>
      </c>
      <c r="U15" s="147">
        <v>5.9336117800670003E-2</v>
      </c>
      <c r="V15" s="147">
        <v>4.8931272916600002E-2</v>
      </c>
      <c r="W15" s="147">
        <v>2.900539610057E-2</v>
      </c>
      <c r="X15" s="147">
        <v>3.116120839283E-2</v>
      </c>
      <c r="Y15" s="147">
        <v>4.5401435317269999E-2</v>
      </c>
      <c r="Z15" s="147">
        <v>2.5253395325260001E-2</v>
      </c>
      <c r="AA15" s="147">
        <v>4.150501117153E-2</v>
      </c>
      <c r="AB15" s="147">
        <v>5.9695593462240001E-2</v>
      </c>
      <c r="AC15" s="147">
        <v>8.2432880253370006E-2</v>
      </c>
      <c r="AD15" s="147">
        <v>0.1639264523067</v>
      </c>
      <c r="AE15" s="147">
        <v>0.16100947363090001</v>
      </c>
      <c r="AF15" s="147">
        <v>0.17140873949150001</v>
      </c>
      <c r="AG15" s="147">
        <v>0.10947814635979999</v>
      </c>
      <c r="AH15" s="147">
        <v>5.9351054959090002E-2</v>
      </c>
      <c r="AI15" s="147">
        <v>8.0537817722240002E-2</v>
      </c>
      <c r="AJ15" s="147">
        <v>2.4126000020759999E-2</v>
      </c>
      <c r="AK15" s="147">
        <v>2.1233184982639999E-2</v>
      </c>
      <c r="AL15" s="147">
        <v>2.3104810172520002E-2</v>
      </c>
      <c r="AM15" s="147">
        <v>3.2321185816149997E-2</v>
      </c>
      <c r="AN15" s="147">
        <v>5.7459307861580003E-2</v>
      </c>
      <c r="AO15" s="147">
        <v>0.1711888801457</v>
      </c>
      <c r="AP15" s="147">
        <v>0.13938667388750001</v>
      </c>
      <c r="AQ15" s="147">
        <v>0.18163965580620001</v>
      </c>
      <c r="AR15" s="147">
        <v>0.1719640285713</v>
      </c>
      <c r="AS15" s="147">
        <v>8.2059673442660006E-2</v>
      </c>
      <c r="AT15" s="147">
        <v>9.5516599293029997E-2</v>
      </c>
      <c r="AU15" s="147">
        <v>3.1560027610380001E-2</v>
      </c>
      <c r="AV15" s="147">
        <v>1.7576046472450001E-2</v>
      </c>
      <c r="AW15" s="147">
        <v>3.0418541710039999E-2</v>
      </c>
      <c r="AX15" s="147">
        <v>5.807142068276E-2</v>
      </c>
      <c r="AY15" s="147">
        <v>5.1861045676359997E-2</v>
      </c>
      <c r="AZ15" s="147">
        <v>0.15867458203509999</v>
      </c>
      <c r="BA15" s="147">
        <v>0.14416835574619999</v>
      </c>
      <c r="BB15" s="147">
        <v>0.1710040686971</v>
      </c>
      <c r="BC15" s="147">
        <v>0.14602909604289999</v>
      </c>
      <c r="BD15" s="147">
        <v>8.6177447452349995E-2</v>
      </c>
      <c r="BE15" s="147">
        <v>0.1044593678743</v>
      </c>
      <c r="BF15" s="147">
        <v>8.9123035150880006E-2</v>
      </c>
      <c r="BG15" s="147">
        <v>5.0615537081489997E-2</v>
      </c>
      <c r="BH15" s="147">
        <v>5.6776894869900001E-2</v>
      </c>
      <c r="BI15" s="147">
        <v>8.3055279320860001E-2</v>
      </c>
      <c r="BJ15" s="147">
        <v>9.2478677402539997E-2</v>
      </c>
      <c r="BK15" s="147">
        <v>0.18822305609600001</v>
      </c>
      <c r="BL15" s="147">
        <v>0.12616245614550001</v>
      </c>
      <c r="BM15" s="147">
        <v>0.113553591883</v>
      </c>
      <c r="BN15" s="147">
        <v>9.6970833968009998E-2</v>
      </c>
      <c r="BO15" s="147">
        <v>3.3400184977619998E-2</v>
      </c>
      <c r="BP15" s="147">
        <v>6.9640453104119995E-2</v>
      </c>
      <c r="BQ15" s="147">
        <v>8.3640069107219994E-2</v>
      </c>
      <c r="BR15" s="147">
        <v>4.7404934556880003E-2</v>
      </c>
      <c r="BS15" s="147">
        <v>7.0663992604419995E-2</v>
      </c>
      <c r="BT15" s="147">
        <v>5.8154433567499997E-2</v>
      </c>
      <c r="BU15" s="147">
        <v>9.3460054499139994E-2</v>
      </c>
      <c r="BV15" s="147">
        <v>0.15078004105769999</v>
      </c>
      <c r="BW15" s="147">
        <v>0.105855163755</v>
      </c>
      <c r="BX15" s="147">
        <v>9.9290341416240005E-2</v>
      </c>
      <c r="BY15" s="147">
        <v>0.1124170115993</v>
      </c>
      <c r="BZ15" s="147">
        <v>6.170430627535E-2</v>
      </c>
      <c r="CA15" s="147">
        <v>0.1166296515612</v>
      </c>
      <c r="CB15" s="147">
        <v>7.6184293283229995E-2</v>
      </c>
      <c r="CC15" s="147">
        <v>4.4006791748009998E-2</v>
      </c>
      <c r="CD15" s="147">
        <v>4.6692405497309998E-2</v>
      </c>
      <c r="CE15" s="147">
        <v>5.218158869509E-2</v>
      </c>
      <c r="CF15" s="147">
        <v>8.9453262703659997E-2</v>
      </c>
      <c r="CG15" s="147">
        <v>0.1689234499667</v>
      </c>
      <c r="CH15" s="147">
        <v>0.1113363850813</v>
      </c>
      <c r="CI15" s="147">
        <v>0.14922538715190001</v>
      </c>
      <c r="CJ15" s="147">
        <v>0.13843882816139999</v>
      </c>
      <c r="CK15" s="147">
        <v>4.2722022437750001E-2</v>
      </c>
      <c r="CL15" s="147">
        <v>8.0835585273609997E-2</v>
      </c>
      <c r="CM15" s="147">
        <v>0.10090273893399999</v>
      </c>
      <c r="CN15" s="147">
        <v>3.9374588974429997E-2</v>
      </c>
      <c r="CO15" s="147">
        <v>3.838885458664E-2</v>
      </c>
      <c r="CP15" s="147">
        <v>5.6268394612859998E-2</v>
      </c>
      <c r="CQ15" s="147">
        <v>7.3887637833209993E-2</v>
      </c>
      <c r="CR15" s="147">
        <v>0.1965311625169</v>
      </c>
      <c r="CS15" s="147">
        <v>0.122313710361</v>
      </c>
      <c r="CT15" s="147">
        <v>0.1307209833547</v>
      </c>
      <c r="CU15" s="147">
        <v>0.1161139863283</v>
      </c>
      <c r="CV15" s="147">
        <v>4.4638706888720001E-2</v>
      </c>
      <c r="CW15" s="147">
        <v>8.0859235609160002E-2</v>
      </c>
      <c r="CX15" s="147">
        <v>5.119887678816E-2</v>
      </c>
      <c r="CY15" s="147">
        <v>3.2682331640110002E-2</v>
      </c>
      <c r="CZ15" s="147">
        <v>3.9783928909880001E-2</v>
      </c>
      <c r="DA15" s="147">
        <v>7.5177852909170007E-2</v>
      </c>
      <c r="DB15" s="147">
        <v>9.7584304317700002E-2</v>
      </c>
      <c r="DC15" s="147">
        <v>0.17752198995259999</v>
      </c>
      <c r="DD15" s="147">
        <v>0.1306842546269</v>
      </c>
      <c r="DE15" s="147">
        <v>0.124527189217</v>
      </c>
      <c r="DF15" s="147">
        <v>0.1252120511241</v>
      </c>
      <c r="DG15" s="147">
        <v>6.4644073525220003E-2</v>
      </c>
      <c r="DH15" s="147">
        <v>8.0983146989200006E-2</v>
      </c>
      <c r="DI15" s="147">
        <v>0.15352810919480001</v>
      </c>
      <c r="DJ15" s="147">
        <v>7.0507796583519994E-2</v>
      </c>
      <c r="DK15" s="147">
        <v>4.6110741174859998E-2</v>
      </c>
      <c r="DL15" s="147">
        <v>8.0391170120589994E-2</v>
      </c>
      <c r="DM15" s="147">
        <v>8.8725809207479994E-2</v>
      </c>
      <c r="DN15" s="147">
        <v>0.22811766723269999</v>
      </c>
      <c r="DO15" s="147">
        <v>7.6881443499500005E-2</v>
      </c>
      <c r="DP15" s="147">
        <v>7.8916466033530003E-2</v>
      </c>
      <c r="DQ15" s="147">
        <v>8.3268736521310005E-2</v>
      </c>
      <c r="DR15" s="147">
        <v>3.231853784982E-2</v>
      </c>
      <c r="DS15" s="147">
        <v>6.1233522581860003E-2</v>
      </c>
      <c r="DT15" s="147">
        <v>8.3838254362509995E-2</v>
      </c>
      <c r="DU15" s="147">
        <v>5.486937917925E-2</v>
      </c>
      <c r="DV15" s="147">
        <v>5.9482773645879998E-2</v>
      </c>
      <c r="DW15" s="147">
        <v>8.7427251597699998E-2</v>
      </c>
      <c r="DX15" s="147">
        <v>0.1019658723231</v>
      </c>
      <c r="DY15" s="147">
        <v>0.1866110249539</v>
      </c>
      <c r="DZ15" s="147">
        <v>0.1113068552253</v>
      </c>
      <c r="EA15" s="147">
        <v>0.1172563615657</v>
      </c>
      <c r="EB15" s="147">
        <v>9.5563142693770003E-2</v>
      </c>
      <c r="EC15" s="147">
        <v>4.411197847698E-2</v>
      </c>
      <c r="ED15" s="147">
        <v>5.7567105975820002E-2</v>
      </c>
    </row>
    <row r="16" spans="1:134" x14ac:dyDescent="0.35">
      <c r="B16" t="s">
        <v>20</v>
      </c>
      <c r="C16" s="147">
        <v>5.4742780377700001E-2</v>
      </c>
      <c r="D16" s="147">
        <v>2.8624964441050001E-2</v>
      </c>
      <c r="E16" s="147">
        <v>7.4881402277709994E-2</v>
      </c>
      <c r="F16" s="147">
        <v>8.5967195609220004E-2</v>
      </c>
      <c r="G16" s="147">
        <v>8.7944586893130006E-2</v>
      </c>
      <c r="H16" s="147">
        <v>0.179963383192</v>
      </c>
      <c r="I16" s="147">
        <v>0.1299555556875</v>
      </c>
      <c r="J16" s="147">
        <v>0.14142389658240001</v>
      </c>
      <c r="K16" s="147">
        <v>0.1010379223117</v>
      </c>
      <c r="L16" s="147">
        <v>4.051493289053E-2</v>
      </c>
      <c r="M16" s="147">
        <v>7.4943379737040003E-2</v>
      </c>
      <c r="N16" s="147">
        <v>0.15661745971429999</v>
      </c>
      <c r="O16" s="147">
        <v>6.8056681063579996E-2</v>
      </c>
      <c r="P16" s="147">
        <v>9.2474424815510006E-2</v>
      </c>
      <c r="Q16" s="147">
        <v>0.119419008851</v>
      </c>
      <c r="R16" s="147">
        <v>9.4973662663620007E-2</v>
      </c>
      <c r="S16" s="147">
        <v>0.20236704651320001</v>
      </c>
      <c r="T16" s="147">
        <v>7.7083465405440005E-2</v>
      </c>
      <c r="U16" s="147">
        <v>6.9136102674450001E-2</v>
      </c>
      <c r="V16" s="147">
        <v>6.2208177846229999E-2</v>
      </c>
      <c r="W16" s="147">
        <v>3.6820776729440001E-2</v>
      </c>
      <c r="X16" s="147">
        <v>2.0843193723320001E-2</v>
      </c>
      <c r="Y16" s="147">
        <v>4.3567179571840003E-2</v>
      </c>
      <c r="Z16" s="147">
        <v>2.022517162743E-2</v>
      </c>
      <c r="AA16" s="147">
        <v>5.6042278587290002E-2</v>
      </c>
      <c r="AB16" s="147">
        <v>6.6283954596890002E-2</v>
      </c>
      <c r="AC16" s="147">
        <v>0.1044660202985</v>
      </c>
      <c r="AD16" s="147">
        <v>0.18657837195550001</v>
      </c>
      <c r="AE16" s="147">
        <v>0.14108299877329999</v>
      </c>
      <c r="AF16" s="147">
        <v>0.1635843072881</v>
      </c>
      <c r="AG16" s="147">
        <v>0.1159804943545</v>
      </c>
      <c r="AH16" s="147">
        <v>4.7602579626920001E-2</v>
      </c>
      <c r="AI16" s="147">
        <v>5.4586643319670003E-2</v>
      </c>
      <c r="AJ16" s="147">
        <v>1.43184224459E-2</v>
      </c>
      <c r="AK16" s="147">
        <v>1.368749068559E-2</v>
      </c>
      <c r="AL16" s="147">
        <v>3.7591993958709997E-2</v>
      </c>
      <c r="AM16" s="147">
        <v>3.6469016006939997E-2</v>
      </c>
      <c r="AN16" s="147">
        <v>6.3540514067910003E-2</v>
      </c>
      <c r="AO16" s="147">
        <v>0.15720167063089999</v>
      </c>
      <c r="AP16" s="147">
        <v>0.14217619272269999</v>
      </c>
      <c r="AQ16" s="147">
        <v>0.2086041346611</v>
      </c>
      <c r="AR16" s="147">
        <v>0.16620720766319999</v>
      </c>
      <c r="AS16" s="147">
        <v>7.9956672530750006E-2</v>
      </c>
      <c r="AT16" s="147">
        <v>8.0246684626270007E-2</v>
      </c>
      <c r="AU16" s="147">
        <v>1.495371806406E-2</v>
      </c>
      <c r="AV16" s="147">
        <v>1.742836989382E-2</v>
      </c>
      <c r="AW16" s="147">
        <v>3.6020809537289998E-2</v>
      </c>
      <c r="AX16" s="147">
        <v>4.6453962716709998E-2</v>
      </c>
      <c r="AY16" s="147">
        <v>5.7670023706790002E-2</v>
      </c>
      <c r="AZ16" s="147">
        <v>0.19980601829860001</v>
      </c>
      <c r="BA16" s="147">
        <v>0.1244712998488</v>
      </c>
      <c r="BB16" s="147">
        <v>0.179512762932</v>
      </c>
      <c r="BC16" s="147">
        <v>0.16935720851960001</v>
      </c>
      <c r="BD16" s="147">
        <v>5.9144973876960001E-2</v>
      </c>
      <c r="BE16" s="147">
        <v>9.5180852605319999E-2</v>
      </c>
      <c r="BF16" s="147">
        <v>0.11751152737959999</v>
      </c>
      <c r="BG16" s="147">
        <v>3.7566570091599999E-2</v>
      </c>
      <c r="BH16" s="147">
        <v>3.665634820113E-2</v>
      </c>
      <c r="BI16" s="147">
        <v>6.48117112371E-2</v>
      </c>
      <c r="BJ16" s="147">
        <v>8.6549442083930006E-2</v>
      </c>
      <c r="BK16" s="147">
        <v>0.2490199579355</v>
      </c>
      <c r="BL16" s="147">
        <v>0.1263988451129</v>
      </c>
      <c r="BM16" s="147">
        <v>8.8203825983629996E-2</v>
      </c>
      <c r="BN16" s="147">
        <v>8.7631896727730002E-2</v>
      </c>
      <c r="BO16" s="147">
        <v>4.2144701419450002E-2</v>
      </c>
      <c r="BP16" s="147">
        <v>6.3505173827549999E-2</v>
      </c>
      <c r="BQ16" s="147">
        <v>6.1535868124459998E-2</v>
      </c>
      <c r="BR16" s="147">
        <v>3.671186912728E-2</v>
      </c>
      <c r="BS16" s="147">
        <v>8.2783255724740004E-2</v>
      </c>
      <c r="BT16" s="147">
        <v>7.2757403447569993E-2</v>
      </c>
      <c r="BU16" s="147">
        <v>0.11194390855029999</v>
      </c>
      <c r="BV16" s="147">
        <v>0.18501357748630001</v>
      </c>
      <c r="BW16" s="147">
        <v>9.2357674996230002E-2</v>
      </c>
      <c r="BX16" s="147">
        <v>9.4119314892130004E-2</v>
      </c>
      <c r="BY16" s="147">
        <v>0.10679484423799999</v>
      </c>
      <c r="BZ16" s="147">
        <v>6.2447431801850001E-2</v>
      </c>
      <c r="CA16" s="147">
        <v>9.3534851611219993E-2</v>
      </c>
      <c r="CB16" s="147">
        <v>9.0971671951800004E-2</v>
      </c>
      <c r="CC16" s="147">
        <v>2.9301961160520001E-2</v>
      </c>
      <c r="CD16" s="147">
        <v>4.6971399148649999E-2</v>
      </c>
      <c r="CE16" s="147">
        <v>8.2321266391010006E-2</v>
      </c>
      <c r="CF16" s="147">
        <v>6.5866997558730003E-2</v>
      </c>
      <c r="CG16" s="147">
        <v>0.2215426612361</v>
      </c>
      <c r="CH16" s="147">
        <v>0.113306591065</v>
      </c>
      <c r="CI16" s="147">
        <v>0.12023451082309999</v>
      </c>
      <c r="CJ16" s="147">
        <v>0.1061939212614</v>
      </c>
      <c r="CK16" s="147">
        <v>4.3053906235390002E-2</v>
      </c>
      <c r="CL16" s="147">
        <v>8.0235113168279998E-2</v>
      </c>
      <c r="CM16" s="147">
        <v>6.9241575617140005E-2</v>
      </c>
      <c r="CN16" s="147">
        <v>2.2189199435319999E-2</v>
      </c>
      <c r="CO16" s="147">
        <v>4.2463488789690002E-2</v>
      </c>
      <c r="CP16" s="147">
        <v>4.9526088992040002E-2</v>
      </c>
      <c r="CQ16" s="147">
        <v>9.1869628657529998E-2</v>
      </c>
      <c r="CR16" s="147">
        <v>0.20254783315290001</v>
      </c>
      <c r="CS16" s="147">
        <v>0.1408835190006</v>
      </c>
      <c r="CT16" s="147">
        <v>0.1335181984314</v>
      </c>
      <c r="CU16" s="147">
        <v>0.1100095874767</v>
      </c>
      <c r="CV16" s="147">
        <v>5.295842940737E-2</v>
      </c>
      <c r="CW16" s="147">
        <v>8.4792451039400002E-2</v>
      </c>
      <c r="CX16" s="147">
        <v>4.3453547215370002E-2</v>
      </c>
      <c r="CY16" s="147">
        <v>2.675235962549E-2</v>
      </c>
      <c r="CZ16" s="147">
        <v>5.3750550221820001E-2</v>
      </c>
      <c r="DA16" s="147">
        <v>6.1419913226000003E-2</v>
      </c>
      <c r="DB16" s="147">
        <v>7.5762540601459996E-2</v>
      </c>
      <c r="DC16" s="147">
        <v>0.187856374346</v>
      </c>
      <c r="DD16" s="147">
        <v>0.14076311734229999</v>
      </c>
      <c r="DE16" s="147">
        <v>0.14815937464119999</v>
      </c>
      <c r="DF16" s="147">
        <v>0.1363534708163</v>
      </c>
      <c r="DG16" s="147">
        <v>4.5643435635339999E-2</v>
      </c>
      <c r="DH16" s="147">
        <v>8.0085316328820003E-2</v>
      </c>
      <c r="DI16" s="147">
        <v>0.1244647723957</v>
      </c>
      <c r="DJ16" s="147">
        <v>4.1005381996880003E-2</v>
      </c>
      <c r="DK16" s="147">
        <v>5.0103276429969999E-2</v>
      </c>
      <c r="DL16" s="147">
        <v>6.4690406911570006E-2</v>
      </c>
      <c r="DM16" s="147">
        <v>7.9264049977749995E-2</v>
      </c>
      <c r="DN16" s="147">
        <v>0.27278885739429998</v>
      </c>
      <c r="DO16" s="147">
        <v>0.11298973137939999</v>
      </c>
      <c r="DP16" s="147">
        <v>8.7175854825480001E-2</v>
      </c>
      <c r="DQ16" s="147">
        <v>8.2578019121140003E-2</v>
      </c>
      <c r="DR16" s="147">
        <v>2.6792959211950001E-2</v>
      </c>
      <c r="DS16" s="147">
        <v>5.814669035595E-2</v>
      </c>
      <c r="DT16" s="147">
        <v>7.8672466492610005E-2</v>
      </c>
      <c r="DU16" s="147">
        <v>5.1960695999839997E-2</v>
      </c>
      <c r="DV16" s="147">
        <v>5.8365719573729997E-2</v>
      </c>
      <c r="DW16" s="147">
        <v>9.3216385467739998E-2</v>
      </c>
      <c r="DX16" s="147">
        <v>9.0615760145950006E-2</v>
      </c>
      <c r="DY16" s="147">
        <v>0.23239691191949999</v>
      </c>
      <c r="DZ16" s="147">
        <v>0.1386295173681</v>
      </c>
      <c r="EA16" s="147">
        <v>0.1121505987814</v>
      </c>
      <c r="EB16" s="147">
        <v>7.7210655672679998E-2</v>
      </c>
      <c r="EC16" s="147">
        <v>2.7250474203080001E-2</v>
      </c>
      <c r="ED16" s="147">
        <v>3.9530814375409999E-2</v>
      </c>
    </row>
    <row r="17" spans="1:134" x14ac:dyDescent="0.35">
      <c r="B17" t="s">
        <v>78</v>
      </c>
      <c r="C17" s="147">
        <v>5.8735185233499999E-2</v>
      </c>
      <c r="D17" s="147">
        <v>2.8909790715500001E-2</v>
      </c>
      <c r="E17" s="147">
        <v>6.807371529931E-2</v>
      </c>
      <c r="F17" s="147">
        <v>9.8262943438310005E-2</v>
      </c>
      <c r="G17" s="147">
        <v>0.1157797377341</v>
      </c>
      <c r="H17" s="147">
        <v>0.15543779421199999</v>
      </c>
      <c r="I17" s="147">
        <v>0.13422304805759999</v>
      </c>
      <c r="J17" s="147">
        <v>0.1404297605417</v>
      </c>
      <c r="K17" s="147">
        <v>0.1092185489415</v>
      </c>
      <c r="L17" s="147">
        <v>5.0485070171970001E-2</v>
      </c>
      <c r="M17" s="147">
        <v>4.0444405654590003E-2</v>
      </c>
      <c r="N17" s="147">
        <v>0.19356832721270001</v>
      </c>
      <c r="O17" s="147">
        <v>6.7481494092370004E-2</v>
      </c>
      <c r="P17" s="147">
        <v>0.1259827604231</v>
      </c>
      <c r="Q17" s="147">
        <v>9.1721004408490001E-2</v>
      </c>
      <c r="R17" s="147">
        <v>9.210145546114E-2</v>
      </c>
      <c r="S17" s="147">
        <v>0.17116973346219999</v>
      </c>
      <c r="T17" s="147">
        <v>8.2703104183979997E-2</v>
      </c>
      <c r="U17" s="147">
        <v>7.6919728376170005E-2</v>
      </c>
      <c r="V17" s="147">
        <v>4.6528108274759998E-2</v>
      </c>
      <c r="W17" s="147">
        <v>2.5680010083229999E-2</v>
      </c>
      <c r="X17" s="147">
        <v>2.6144274021840001E-2</v>
      </c>
      <c r="Y17" s="147">
        <v>4.0921613355439999E-2</v>
      </c>
      <c r="Z17" s="147">
        <v>3.0156516189219999E-2</v>
      </c>
      <c r="AA17" s="147">
        <v>5.5735092810160002E-2</v>
      </c>
      <c r="AB17" s="147">
        <v>7.3729843870389999E-2</v>
      </c>
      <c r="AC17" s="147">
        <v>0.1039563614956</v>
      </c>
      <c r="AD17" s="147">
        <v>0.17898843490870001</v>
      </c>
      <c r="AE17" s="147">
        <v>0.1431211095497</v>
      </c>
      <c r="AF17" s="147">
        <v>0.14943719897079999</v>
      </c>
      <c r="AG17" s="147">
        <v>0.12869892732919999</v>
      </c>
      <c r="AH17" s="147">
        <v>4.219238245589E-2</v>
      </c>
      <c r="AI17" s="147">
        <v>5.306251906501E-2</v>
      </c>
      <c r="AJ17" s="147">
        <v>2.7548802514629999E-2</v>
      </c>
      <c r="AK17" s="147">
        <v>2.16365939056E-2</v>
      </c>
      <c r="AL17" s="147">
        <v>1.7790229832460001E-2</v>
      </c>
      <c r="AM17" s="147">
        <v>5.0205337504249999E-2</v>
      </c>
      <c r="AN17" s="147">
        <v>7.1990827488040005E-2</v>
      </c>
      <c r="AO17" s="147">
        <v>0.1733002653722</v>
      </c>
      <c r="AP17" s="147">
        <v>9.9034156546980001E-2</v>
      </c>
      <c r="AQ17" s="147">
        <v>0.19209973242209999</v>
      </c>
      <c r="AR17" s="147">
        <v>0.18112972398980001</v>
      </c>
      <c r="AS17" s="147">
        <v>7.9714796459019993E-2</v>
      </c>
      <c r="AT17" s="147">
        <v>8.5549533964850002E-2</v>
      </c>
      <c r="AU17" s="147">
        <v>3.4658375063409998E-2</v>
      </c>
      <c r="AV17" s="147">
        <v>1.9290104997140001E-2</v>
      </c>
      <c r="AW17" s="147">
        <v>2.7380113143930001E-2</v>
      </c>
      <c r="AX17" s="147">
        <v>4.8569667494690001E-2</v>
      </c>
      <c r="AY17" s="147">
        <v>8.0369589302629996E-2</v>
      </c>
      <c r="AZ17" s="147">
        <v>0.1852078052468</v>
      </c>
      <c r="BA17" s="147">
        <v>0.1278420460718</v>
      </c>
      <c r="BB17" s="147">
        <v>0.1484176024902</v>
      </c>
      <c r="BC17" s="147">
        <v>0.16305654616189999</v>
      </c>
      <c r="BD17" s="147">
        <v>8.4936244389020005E-2</v>
      </c>
      <c r="BE17" s="147">
        <v>8.027190563844E-2</v>
      </c>
      <c r="BF17" s="147">
        <v>8.8123591610759999E-2</v>
      </c>
      <c r="BG17" s="147">
        <v>5.9126751077039998E-2</v>
      </c>
      <c r="BH17" s="147">
        <v>7.3204322596319996E-2</v>
      </c>
      <c r="BI17" s="147">
        <v>9.6604432703650003E-2</v>
      </c>
      <c r="BJ17" s="147">
        <v>8.1837506094000007E-2</v>
      </c>
      <c r="BK17" s="147">
        <v>0.1911148601263</v>
      </c>
      <c r="BL17" s="147">
        <v>0.12890111558020001</v>
      </c>
      <c r="BM17" s="147">
        <v>0.1314816253254</v>
      </c>
      <c r="BN17" s="147">
        <v>6.9654432628439997E-2</v>
      </c>
      <c r="BO17" s="147">
        <v>3.4366870325079998E-2</v>
      </c>
      <c r="BP17" s="147">
        <v>4.558449193288E-2</v>
      </c>
      <c r="BQ17" s="147">
        <v>0.1069464815862</v>
      </c>
      <c r="BR17" s="147">
        <v>7.6552330677720007E-2</v>
      </c>
      <c r="BS17" s="147">
        <v>4.869095080725E-2</v>
      </c>
      <c r="BT17" s="147">
        <v>6.9802401560040001E-2</v>
      </c>
      <c r="BU17" s="147">
        <v>0.1041222584959</v>
      </c>
      <c r="BV17" s="147">
        <v>0.17130332257229999</v>
      </c>
      <c r="BW17" s="147">
        <v>0.1088822294901</v>
      </c>
      <c r="BX17" s="147">
        <v>9.1695860833490003E-2</v>
      </c>
      <c r="BY17" s="147">
        <v>0.10513795641279999</v>
      </c>
      <c r="BZ17" s="147">
        <v>4.5404689233690003E-2</v>
      </c>
      <c r="CA17" s="147">
        <v>7.1461518330450002E-2</v>
      </c>
      <c r="CB17" s="147">
        <v>8.9886357396869995E-2</v>
      </c>
      <c r="CC17" s="147">
        <v>2.8451802146340001E-2</v>
      </c>
      <c r="CD17" s="147">
        <v>4.836696529106E-2</v>
      </c>
      <c r="CE17" s="147">
        <v>5.7780899079300001E-2</v>
      </c>
      <c r="CF17" s="147">
        <v>9.3519768503499995E-2</v>
      </c>
      <c r="CG17" s="147">
        <v>0.1700170782156</v>
      </c>
      <c r="CH17" s="147">
        <v>0.10662101234809999</v>
      </c>
      <c r="CI17" s="147">
        <v>0.1491138610129</v>
      </c>
      <c r="CJ17" s="147">
        <v>0.1213532506316</v>
      </c>
      <c r="CK17" s="147">
        <v>5.014190512688E-2</v>
      </c>
      <c r="CL17" s="147">
        <v>8.4747100247820006E-2</v>
      </c>
      <c r="CM17" s="147">
        <v>8.8006321389360001E-2</v>
      </c>
      <c r="CN17" s="147">
        <v>2.9966194464090001E-2</v>
      </c>
      <c r="CO17" s="147">
        <v>4.684315722929E-2</v>
      </c>
      <c r="CP17" s="147">
        <v>5.3754808763690001E-2</v>
      </c>
      <c r="CQ17" s="147">
        <v>8.4095875730739997E-2</v>
      </c>
      <c r="CR17" s="147">
        <v>0.19024653808200001</v>
      </c>
      <c r="CS17" s="147">
        <v>0.1176115351933</v>
      </c>
      <c r="CT17" s="147">
        <v>0.15384794221010001</v>
      </c>
      <c r="CU17" s="147">
        <v>0.12128305614069999</v>
      </c>
      <c r="CV17" s="147">
        <v>5.3263411517759998E-2</v>
      </c>
      <c r="CW17" s="147">
        <v>6.1081159278949998E-2</v>
      </c>
      <c r="CX17" s="147">
        <v>5.1719777106000002E-2</v>
      </c>
      <c r="CY17" s="147">
        <v>3.8028863894850003E-2</v>
      </c>
      <c r="CZ17" s="147">
        <v>4.3585060014080003E-2</v>
      </c>
      <c r="DA17" s="147">
        <v>6.1306224136740001E-2</v>
      </c>
      <c r="DB17" s="147">
        <v>8.8277479336860004E-2</v>
      </c>
      <c r="DC17" s="147">
        <v>0.1745512079804</v>
      </c>
      <c r="DD17" s="147">
        <v>0.12494538601709999</v>
      </c>
      <c r="DE17" s="147">
        <v>0.16480767062410001</v>
      </c>
      <c r="DF17" s="147">
        <v>0.1176707947183</v>
      </c>
      <c r="DG17" s="147">
        <v>6.4310896134919998E-2</v>
      </c>
      <c r="DH17" s="147">
        <v>7.0796640036649996E-2</v>
      </c>
      <c r="DI17" s="147">
        <v>0.15228494615060001</v>
      </c>
      <c r="DJ17" s="147">
        <v>3.8815424856070001E-2</v>
      </c>
      <c r="DK17" s="147">
        <v>7.0876175546049996E-2</v>
      </c>
      <c r="DL17" s="147">
        <v>7.3925662376519999E-2</v>
      </c>
      <c r="DM17" s="147">
        <v>8.1146825215580004E-2</v>
      </c>
      <c r="DN17" s="147">
        <v>0.22933431316479999</v>
      </c>
      <c r="DO17" s="147">
        <v>8.4225964271529993E-2</v>
      </c>
      <c r="DP17" s="147">
        <v>9.7028498692009996E-2</v>
      </c>
      <c r="DQ17" s="147">
        <v>8.2163992901389996E-2</v>
      </c>
      <c r="DR17" s="147">
        <v>3.103195473288E-2</v>
      </c>
      <c r="DS17" s="147">
        <v>5.9166242092659999E-2</v>
      </c>
      <c r="DT17" s="147">
        <v>8.311284469638E-2</v>
      </c>
      <c r="DU17" s="147">
        <v>7.1652963141610002E-2</v>
      </c>
      <c r="DV17" s="147">
        <v>7.1413696781240002E-2</v>
      </c>
      <c r="DW17" s="147">
        <v>9.4317664581169997E-2</v>
      </c>
      <c r="DX17" s="147">
        <v>9.5606263059790003E-2</v>
      </c>
      <c r="DY17" s="147">
        <v>0.18900461649969999</v>
      </c>
      <c r="DZ17" s="147">
        <v>0.1182200577427</v>
      </c>
      <c r="EA17" s="147">
        <v>0.12656078504509999</v>
      </c>
      <c r="EB17" s="147">
        <v>8.9557702321329993E-2</v>
      </c>
      <c r="EC17" s="147">
        <v>2.4989477304779999E-2</v>
      </c>
      <c r="ED17" s="147">
        <v>3.556392882619E-2</v>
      </c>
    </row>
    <row r="18" spans="1:134" x14ac:dyDescent="0.35">
      <c r="B18" t="s">
        <v>79</v>
      </c>
      <c r="C18" s="147">
        <v>6.7162665124170004E-2</v>
      </c>
      <c r="D18" s="147">
        <v>6.7714295023410004E-2</v>
      </c>
      <c r="E18" s="147">
        <v>6.713513318047E-2</v>
      </c>
      <c r="F18" s="147">
        <v>2.4178620459180001E-2</v>
      </c>
      <c r="G18" s="147">
        <v>0.101178788819</v>
      </c>
      <c r="H18" s="147">
        <v>0.16295619599880001</v>
      </c>
      <c r="I18" s="147">
        <v>0.15196783307530001</v>
      </c>
      <c r="J18" s="147">
        <v>0.12607429969539999</v>
      </c>
      <c r="K18" s="147">
        <v>0.13192287424400001</v>
      </c>
      <c r="L18" s="147">
        <v>3.78017468646E-2</v>
      </c>
      <c r="M18" s="147">
        <v>6.1907547515660001E-2</v>
      </c>
      <c r="N18" s="147">
        <v>0.19812838137079999</v>
      </c>
      <c r="O18" s="147">
        <v>4.9122550236490002E-2</v>
      </c>
      <c r="P18" s="147">
        <v>0.1000802574545</v>
      </c>
      <c r="Q18" s="147">
        <v>0.15092200462800001</v>
      </c>
      <c r="R18" s="147">
        <v>8.8298888808520007E-2</v>
      </c>
      <c r="S18" s="147">
        <v>0.1096430207621</v>
      </c>
      <c r="T18" s="147">
        <v>6.6262751647730003E-2</v>
      </c>
      <c r="U18" s="147">
        <v>0.1111025313685</v>
      </c>
      <c r="V18" s="147">
        <v>4.3599644047829997E-2</v>
      </c>
      <c r="W18" s="147">
        <v>2.4465829279830001E-2</v>
      </c>
      <c r="X18" s="147">
        <v>5.8374140395680001E-2</v>
      </c>
      <c r="Y18" s="147">
        <v>1.307476000088E-2</v>
      </c>
      <c r="Z18" s="147">
        <v>5.349405077832E-2</v>
      </c>
      <c r="AA18" s="147">
        <v>9.9084050127270007E-2</v>
      </c>
      <c r="AB18" s="147">
        <v>5.0346522688639997E-2</v>
      </c>
      <c r="AC18" s="147">
        <v>4.6914238605259999E-2</v>
      </c>
      <c r="AD18" s="147">
        <v>0.21252736266479999</v>
      </c>
      <c r="AE18" s="147">
        <v>0.1486112496558</v>
      </c>
      <c r="AF18" s="147">
        <v>0.13605336281300001</v>
      </c>
      <c r="AG18" s="147">
        <v>0.11704566652999999</v>
      </c>
      <c r="AH18" s="147">
        <v>5.418484825929E-2</v>
      </c>
      <c r="AI18" s="147">
        <v>6.8663887876850002E-2</v>
      </c>
      <c r="AJ18" s="147">
        <v>1.442875881101E-2</v>
      </c>
      <c r="AK18" s="147">
        <v>3.8303068602130001E-2</v>
      </c>
      <c r="AL18" s="147">
        <v>4.8535895721929997E-2</v>
      </c>
      <c r="AM18" s="147">
        <v>3.1862849449520003E-2</v>
      </c>
      <c r="AN18" s="147">
        <v>2.31384201251E-2</v>
      </c>
      <c r="AO18" s="147">
        <v>0.15891134282909999</v>
      </c>
      <c r="AP18" s="147">
        <v>0.14378775772220001</v>
      </c>
      <c r="AQ18" s="147">
        <v>0.2061347667924</v>
      </c>
      <c r="AR18" s="147">
        <v>0.1533934020678</v>
      </c>
      <c r="AS18" s="147">
        <v>7.5945757977639999E-2</v>
      </c>
      <c r="AT18" s="147">
        <v>0.1055579799012</v>
      </c>
      <c r="AU18" s="147">
        <v>5.032080595506E-2</v>
      </c>
      <c r="AV18" s="147">
        <v>2.756107503859E-2</v>
      </c>
      <c r="AW18" s="147">
        <v>2.0071287961860002E-2</v>
      </c>
      <c r="AX18" s="147">
        <v>3.8524413231119999E-2</v>
      </c>
      <c r="AY18" s="147">
        <v>0.1022804450761</v>
      </c>
      <c r="AZ18" s="147">
        <v>0.1012457586402</v>
      </c>
      <c r="BA18" s="147">
        <v>0.1104799400737</v>
      </c>
      <c r="BB18" s="147">
        <v>0.18710714456829999</v>
      </c>
      <c r="BC18" s="147">
        <v>0.12820469372009999</v>
      </c>
      <c r="BD18" s="147">
        <v>6.5969730312200006E-2</v>
      </c>
      <c r="BE18" s="147">
        <v>0.1682347054227</v>
      </c>
      <c r="BF18" s="147">
        <v>0.1054098024645</v>
      </c>
      <c r="BG18" s="147">
        <v>4.1139780075939998E-2</v>
      </c>
      <c r="BH18" s="147">
        <v>7.4690962253729995E-2</v>
      </c>
      <c r="BI18" s="147">
        <v>0.1006195044532</v>
      </c>
      <c r="BJ18" s="147">
        <v>7.6667162495489993E-2</v>
      </c>
      <c r="BK18" s="147">
        <v>0.21091173201050001</v>
      </c>
      <c r="BL18" s="147">
        <v>0.1085084139672</v>
      </c>
      <c r="BM18" s="147">
        <v>0.1128323967689</v>
      </c>
      <c r="BN18" s="147">
        <v>9.3187138047140003E-2</v>
      </c>
      <c r="BO18" s="147">
        <v>1.7105711368379999E-2</v>
      </c>
      <c r="BP18" s="147">
        <v>5.8927396094980003E-2</v>
      </c>
      <c r="BQ18" s="147">
        <v>9.854587774503E-2</v>
      </c>
      <c r="BR18" s="147">
        <v>3.549174550992E-2</v>
      </c>
      <c r="BS18" s="147">
        <v>2.9650346933979999E-2</v>
      </c>
      <c r="BT18" s="147">
        <v>0.1003319503614</v>
      </c>
      <c r="BU18" s="147">
        <v>5.0626250741250003E-2</v>
      </c>
      <c r="BV18" s="147">
        <v>0.11535351455209999</v>
      </c>
      <c r="BW18" s="147">
        <v>0.1091443133476</v>
      </c>
      <c r="BX18" s="147">
        <v>0.13649866737069999</v>
      </c>
      <c r="BY18" s="147">
        <v>0.1327067447485</v>
      </c>
      <c r="BZ18" s="147">
        <v>6.5861116952479995E-2</v>
      </c>
      <c r="CA18" s="147">
        <v>0.125789471737</v>
      </c>
      <c r="CB18" s="147">
        <v>9.3352863764700006E-2</v>
      </c>
      <c r="CC18" s="147">
        <v>4.735048871381E-2</v>
      </c>
      <c r="CD18" s="147">
        <v>6.1687463965980002E-2</v>
      </c>
      <c r="CE18" s="147">
        <v>7.2855219302449994E-2</v>
      </c>
      <c r="CF18" s="147">
        <v>9.2908486536680004E-2</v>
      </c>
      <c r="CG18" s="147">
        <v>0.1382236554638</v>
      </c>
      <c r="CH18" s="147">
        <v>6.7717718073949995E-2</v>
      </c>
      <c r="CI18" s="147">
        <v>0.17070285769900001</v>
      </c>
      <c r="CJ18" s="147">
        <v>0.1009730708188</v>
      </c>
      <c r="CK18" s="147">
        <v>3.1001007637670001E-2</v>
      </c>
      <c r="CL18" s="147">
        <v>0.1232271680232</v>
      </c>
      <c r="CM18" s="147">
        <v>0.12394086260669999</v>
      </c>
      <c r="CN18" s="147">
        <v>2.0062609092780001E-2</v>
      </c>
      <c r="CO18" s="147">
        <v>2.7754826893699999E-2</v>
      </c>
      <c r="CP18" s="147">
        <v>6.5900376154219995E-2</v>
      </c>
      <c r="CQ18" s="147">
        <v>4.6023598894989998E-2</v>
      </c>
      <c r="CR18" s="147">
        <v>0.18630019901379999</v>
      </c>
      <c r="CS18" s="147">
        <v>7.3296886847809994E-2</v>
      </c>
      <c r="CT18" s="147">
        <v>0.15448564951570001</v>
      </c>
      <c r="CU18" s="147">
        <v>0.14556495160979999</v>
      </c>
      <c r="CV18" s="147">
        <v>3.4751343892849999E-2</v>
      </c>
      <c r="CW18" s="147">
        <v>0.12191869547759999</v>
      </c>
      <c r="CX18" s="147">
        <v>1.6841448837299999E-2</v>
      </c>
      <c r="CY18" s="147">
        <v>1.999932988075E-2</v>
      </c>
      <c r="CZ18" s="147">
        <v>5.2835121614629998E-2</v>
      </c>
      <c r="DA18" s="147">
        <v>8.1422715425830003E-2</v>
      </c>
      <c r="DB18" s="147">
        <v>7.2411388546789995E-2</v>
      </c>
      <c r="DC18" s="147">
        <v>0.16520906443399999</v>
      </c>
      <c r="DD18" s="147">
        <v>0.15384719291519999</v>
      </c>
      <c r="DE18" s="147">
        <v>0.14566001540820001</v>
      </c>
      <c r="DF18" s="147">
        <v>0.11122837676779999</v>
      </c>
      <c r="DG18" s="147">
        <v>4.3070450799850002E-2</v>
      </c>
      <c r="DH18" s="147">
        <v>0.13747489536970001</v>
      </c>
      <c r="DI18" s="147">
        <v>0.18378154842130001</v>
      </c>
      <c r="DJ18" s="147">
        <v>4.390929127024E-2</v>
      </c>
      <c r="DK18" s="147">
        <v>2.3184136263249999E-2</v>
      </c>
      <c r="DL18" s="147">
        <v>5.6050829338640001E-2</v>
      </c>
      <c r="DM18" s="147">
        <v>6.0831736165129997E-2</v>
      </c>
      <c r="DN18" s="147">
        <v>0.23625540372459999</v>
      </c>
      <c r="DO18" s="147">
        <v>9.2193114364020001E-2</v>
      </c>
      <c r="DP18" s="147">
        <v>0.10382965930760001</v>
      </c>
      <c r="DQ18" s="147">
        <v>6.5295262120529995E-2</v>
      </c>
      <c r="DR18" s="147">
        <v>4.1863900344599997E-2</v>
      </c>
      <c r="DS18" s="147">
        <v>9.2805118680110002E-2</v>
      </c>
      <c r="DT18" s="147">
        <v>0.1028132057092</v>
      </c>
      <c r="DU18" s="147">
        <v>6.3354256939749998E-2</v>
      </c>
      <c r="DV18" s="147">
        <v>8.5119725036950006E-2</v>
      </c>
      <c r="DW18" s="147">
        <v>7.2015806575079999E-2</v>
      </c>
      <c r="DX18" s="147">
        <v>7.4006271344619998E-2</v>
      </c>
      <c r="DY18" s="147">
        <v>0.20646604067140001</v>
      </c>
      <c r="DZ18" s="147">
        <v>0.1055159061789</v>
      </c>
      <c r="EA18" s="147">
        <v>9.7516773953480004E-2</v>
      </c>
      <c r="EB18" s="147">
        <v>9.903401484438E-2</v>
      </c>
      <c r="EC18" s="147">
        <v>3.9444326035379999E-2</v>
      </c>
      <c r="ED18" s="147">
        <v>5.4713672710829997E-2</v>
      </c>
    </row>
    <row r="19" spans="1:134" x14ac:dyDescent="0.35">
      <c r="A19" t="s">
        <v>80</v>
      </c>
      <c r="B19" t="s">
        <v>24</v>
      </c>
      <c r="C19" s="147">
        <v>5.8917687380110002E-2</v>
      </c>
      <c r="D19" s="147">
        <v>2.8440021755369999E-2</v>
      </c>
      <c r="E19" s="147">
        <v>5.5614504197969997E-2</v>
      </c>
      <c r="F19" s="147">
        <v>7.3015227775040006E-2</v>
      </c>
      <c r="G19" s="147">
        <v>9.3870336787479997E-2</v>
      </c>
      <c r="H19" s="147">
        <v>0.1568151839544</v>
      </c>
      <c r="I19" s="147">
        <v>0.14476166724449999</v>
      </c>
      <c r="J19" s="147">
        <v>0.1593099162696</v>
      </c>
      <c r="K19" s="147">
        <v>0.1163855451332</v>
      </c>
      <c r="L19" s="147">
        <v>5.7195624068580003E-2</v>
      </c>
      <c r="M19" s="147">
        <v>5.567428543373E-2</v>
      </c>
      <c r="N19" s="147">
        <v>0.16941779954620001</v>
      </c>
      <c r="O19" s="147">
        <v>6.6304536069989997E-2</v>
      </c>
      <c r="P19" s="147">
        <v>9.6767130801899998E-2</v>
      </c>
      <c r="Q19" s="147">
        <v>0.10884788144599999</v>
      </c>
      <c r="R19" s="147">
        <v>9.220025150175E-2</v>
      </c>
      <c r="S19" s="147">
        <v>0.17362945511239999</v>
      </c>
      <c r="T19" s="147">
        <v>8.771055404151E-2</v>
      </c>
      <c r="U19" s="147">
        <v>8.0214827371790004E-2</v>
      </c>
      <c r="V19" s="147">
        <v>5.8613394847109999E-2</v>
      </c>
      <c r="W19" s="147">
        <v>3.401774146903E-2</v>
      </c>
      <c r="X19" s="147">
        <v>3.2276427792290001E-2</v>
      </c>
      <c r="Y19" s="147">
        <v>3.6329034100610003E-2</v>
      </c>
      <c r="Z19" s="147">
        <v>2.0860999413590001E-2</v>
      </c>
      <c r="AA19" s="147">
        <v>4.8140719335040001E-2</v>
      </c>
      <c r="AB19" s="147">
        <v>6.6618249917650002E-2</v>
      </c>
      <c r="AC19" s="147">
        <v>8.3387495957550004E-2</v>
      </c>
      <c r="AD19" s="147">
        <v>0.16211629266700001</v>
      </c>
      <c r="AE19" s="147">
        <v>0.14854015243599999</v>
      </c>
      <c r="AF19" s="147">
        <v>0.1696884409726</v>
      </c>
      <c r="AG19" s="147">
        <v>0.1394563731929</v>
      </c>
      <c r="AH19" s="147">
        <v>5.3913285823799999E-2</v>
      </c>
      <c r="AI19" s="147">
        <v>7.0948956183200004E-2</v>
      </c>
      <c r="AJ19" s="147">
        <v>1.8248694499639999E-2</v>
      </c>
      <c r="AK19" s="147">
        <v>1.9316607486639999E-2</v>
      </c>
      <c r="AL19" s="147">
        <v>2.5948310797250001E-2</v>
      </c>
      <c r="AM19" s="147">
        <v>3.8968086949070002E-2</v>
      </c>
      <c r="AN19" s="147">
        <v>5.7366065213339999E-2</v>
      </c>
      <c r="AO19" s="147">
        <v>0.14777483361220001</v>
      </c>
      <c r="AP19" s="147">
        <v>0.13444042216829999</v>
      </c>
      <c r="AQ19" s="147">
        <v>0.1870558470192</v>
      </c>
      <c r="AR19" s="147">
        <v>0.18579129117670001</v>
      </c>
      <c r="AS19" s="147">
        <v>8.7310659823139999E-2</v>
      </c>
      <c r="AT19" s="147">
        <v>9.7779181254499997E-2</v>
      </c>
      <c r="AU19" s="147">
        <v>2.6675781558640001E-2</v>
      </c>
      <c r="AV19" s="147">
        <v>1.8318730439690002E-2</v>
      </c>
      <c r="AW19" s="147">
        <v>2.9048944438100001E-2</v>
      </c>
      <c r="AX19" s="147">
        <v>5.0542073521879997E-2</v>
      </c>
      <c r="AY19" s="147">
        <v>7.0886118843839996E-2</v>
      </c>
      <c r="AZ19" s="147">
        <v>0.14718191840139999</v>
      </c>
      <c r="BA19" s="147">
        <v>0.142556136375</v>
      </c>
      <c r="BB19" s="147">
        <v>0.17775355804170001</v>
      </c>
      <c r="BC19" s="147">
        <v>0.16418854156080001</v>
      </c>
      <c r="BD19" s="147">
        <v>7.7144970973440002E-2</v>
      </c>
      <c r="BE19" s="147">
        <v>9.5703225845500006E-2</v>
      </c>
      <c r="BF19" s="147">
        <v>8.847516917006E-2</v>
      </c>
      <c r="BG19" s="147">
        <v>3.7829830193149998E-2</v>
      </c>
      <c r="BH19" s="147">
        <v>5.7657521133340002E-2</v>
      </c>
      <c r="BI19" s="147">
        <v>8.1466078416379997E-2</v>
      </c>
      <c r="BJ19" s="147">
        <v>8.1120060249960005E-2</v>
      </c>
      <c r="BK19" s="147">
        <v>0.19233820398330001</v>
      </c>
      <c r="BL19" s="147">
        <v>0.12849327577210001</v>
      </c>
      <c r="BM19" s="147">
        <v>0.13662701413889999</v>
      </c>
      <c r="BN19" s="147">
        <v>9.7369593340389998E-2</v>
      </c>
      <c r="BO19" s="147">
        <v>4.2191626902399998E-2</v>
      </c>
      <c r="BP19" s="147">
        <v>5.6431626700050003E-2</v>
      </c>
      <c r="BQ19" s="147">
        <v>8.7164814839310004E-2</v>
      </c>
      <c r="BR19" s="147">
        <v>4.9656768295770003E-2</v>
      </c>
      <c r="BS19" s="147">
        <v>6.2778136240789997E-2</v>
      </c>
      <c r="BT19" s="147">
        <v>8.2373147963619997E-2</v>
      </c>
      <c r="BU19" s="147">
        <v>8.1725583775559996E-2</v>
      </c>
      <c r="BV19" s="147">
        <v>0.15671779617830001</v>
      </c>
      <c r="BW19" s="147">
        <v>0.1004476025432</v>
      </c>
      <c r="BX19" s="147">
        <v>0.1107343367006</v>
      </c>
      <c r="BY19" s="147">
        <v>0.1177721810809</v>
      </c>
      <c r="BZ19" s="147">
        <v>6.2219344093679997E-2</v>
      </c>
      <c r="CA19" s="147">
        <v>8.8410288288310004E-2</v>
      </c>
      <c r="CB19" s="147">
        <v>7.1897366043880001E-2</v>
      </c>
      <c r="CC19" s="147">
        <v>2.9860655156560001E-2</v>
      </c>
      <c r="CD19" s="147">
        <v>4.6317359150559997E-2</v>
      </c>
      <c r="CE19" s="147">
        <v>6.4046934593829999E-2</v>
      </c>
      <c r="CF19" s="147">
        <v>8.001215818429E-2</v>
      </c>
      <c r="CG19" s="147">
        <v>0.1602717845212</v>
      </c>
      <c r="CH19" s="147">
        <v>0.1173482294219</v>
      </c>
      <c r="CI19" s="147">
        <v>0.1525343007736</v>
      </c>
      <c r="CJ19" s="147">
        <v>0.13401070034769999</v>
      </c>
      <c r="CK19" s="147">
        <v>6.0800332154510001E-2</v>
      </c>
      <c r="CL19" s="147">
        <v>8.2900179651980002E-2</v>
      </c>
      <c r="CM19" s="147">
        <v>8.1202661613589994E-2</v>
      </c>
      <c r="CN19" s="147">
        <v>3.7434662542720001E-2</v>
      </c>
      <c r="CO19" s="147">
        <v>4.3300030053259997E-2</v>
      </c>
      <c r="CP19" s="147">
        <v>6.4762528663780003E-2</v>
      </c>
      <c r="CQ19" s="147">
        <v>7.6173034187179994E-2</v>
      </c>
      <c r="CR19" s="147">
        <v>0.16573911221019999</v>
      </c>
      <c r="CS19" s="147">
        <v>0.1355321121817</v>
      </c>
      <c r="CT19" s="147">
        <v>0.1441216959952</v>
      </c>
      <c r="CU19" s="147">
        <v>0.1228122848207</v>
      </c>
      <c r="CV19" s="147">
        <v>5.5694286261780003E-2</v>
      </c>
      <c r="CW19" s="147">
        <v>7.3227591469850001E-2</v>
      </c>
      <c r="CX19" s="147">
        <v>3.8862463779059997E-2</v>
      </c>
      <c r="CY19" s="147">
        <v>2.5971358151260001E-2</v>
      </c>
      <c r="CZ19" s="147">
        <v>4.5592680032119998E-2</v>
      </c>
      <c r="DA19" s="147">
        <v>7.0591772414749995E-2</v>
      </c>
      <c r="DB19" s="147">
        <v>8.5093411489740006E-2</v>
      </c>
      <c r="DC19" s="147">
        <v>0.18483360657600001</v>
      </c>
      <c r="DD19" s="147">
        <v>0.13028201807359999</v>
      </c>
      <c r="DE19" s="147">
        <v>0.1441912457756</v>
      </c>
      <c r="DF19" s="147">
        <v>0.12808289786999999</v>
      </c>
      <c r="DG19" s="147">
        <v>6.6690842547430004E-2</v>
      </c>
      <c r="DH19" s="147">
        <v>7.9807703290439999E-2</v>
      </c>
      <c r="DI19" s="147">
        <v>0.13845378573049999</v>
      </c>
      <c r="DJ19" s="147">
        <v>4.2153753507170003E-2</v>
      </c>
      <c r="DK19" s="147">
        <v>5.3146796149439998E-2</v>
      </c>
      <c r="DL19" s="147">
        <v>6.7879548067150006E-2</v>
      </c>
      <c r="DM19" s="147">
        <v>8.5130392792350004E-2</v>
      </c>
      <c r="DN19" s="147">
        <v>0.21148257913660001</v>
      </c>
      <c r="DO19" s="147">
        <v>0.1054086183639</v>
      </c>
      <c r="DP19" s="147">
        <v>0.101264272631</v>
      </c>
      <c r="DQ19" s="147">
        <v>9.0575676609259997E-2</v>
      </c>
      <c r="DR19" s="147">
        <v>4.0469093025469999E-2</v>
      </c>
      <c r="DS19" s="147">
        <v>6.4035483987209998E-2</v>
      </c>
      <c r="DT19" s="147">
        <v>7.954665591599E-2</v>
      </c>
      <c r="DU19" s="147">
        <v>4.2493504909520002E-2</v>
      </c>
      <c r="DV19" s="147">
        <v>6.3603314216319998E-2</v>
      </c>
      <c r="DW19" s="147">
        <v>9.2973588108169997E-2</v>
      </c>
      <c r="DX19" s="147">
        <v>0.1013485864545</v>
      </c>
      <c r="DY19" s="147">
        <v>0.1922551560047</v>
      </c>
      <c r="DZ19" s="147">
        <v>0.11522679517080001</v>
      </c>
      <c r="EA19" s="147">
        <v>0.12845861433540001</v>
      </c>
      <c r="EB19" s="147">
        <v>0.1015428662538</v>
      </c>
      <c r="EC19" s="147">
        <v>3.6792547803629998E-2</v>
      </c>
      <c r="ED19" s="147">
        <v>4.575837082716E-2</v>
      </c>
    </row>
    <row r="20" spans="1:134" x14ac:dyDescent="0.35">
      <c r="B20" t="s">
        <v>25</v>
      </c>
      <c r="C20" s="147">
        <v>5.2143888434229999E-2</v>
      </c>
      <c r="D20" s="147">
        <v>2.682458338161E-2</v>
      </c>
      <c r="E20" s="147">
        <v>7.5076763632439994E-2</v>
      </c>
      <c r="F20" s="147">
        <v>7.7003261960039995E-2</v>
      </c>
      <c r="G20" s="147">
        <v>9.2007151556669997E-2</v>
      </c>
      <c r="H20" s="147">
        <v>0.17436623764279999</v>
      </c>
      <c r="I20" s="147">
        <v>0.1246091237535</v>
      </c>
      <c r="J20" s="147">
        <v>0.1430299044045</v>
      </c>
      <c r="K20" s="147">
        <v>0.1107914174404</v>
      </c>
      <c r="L20" s="147">
        <v>4.9895111736000003E-2</v>
      </c>
      <c r="M20" s="147">
        <v>7.4252556057900002E-2</v>
      </c>
      <c r="N20" s="147">
        <v>0.1866718703528</v>
      </c>
      <c r="O20" s="147">
        <v>8.5651656660739997E-2</v>
      </c>
      <c r="P20" s="147">
        <v>0.1107394618205</v>
      </c>
      <c r="Q20" s="147">
        <v>0.1110847298639</v>
      </c>
      <c r="R20" s="147">
        <v>8.7572395066180003E-2</v>
      </c>
      <c r="S20" s="147">
        <v>0.15525523698499999</v>
      </c>
      <c r="T20" s="147">
        <v>7.9926342332130002E-2</v>
      </c>
      <c r="U20" s="147">
        <v>6.9660502672580005E-2</v>
      </c>
      <c r="V20" s="147">
        <v>5.1016753566509997E-2</v>
      </c>
      <c r="W20" s="147">
        <v>2.4301768165319999E-2</v>
      </c>
      <c r="X20" s="147">
        <v>3.8119282514349997E-2</v>
      </c>
      <c r="Y20" s="147">
        <v>3.1844120519529999E-2</v>
      </c>
      <c r="Z20" s="147">
        <v>2.6642986032149998E-2</v>
      </c>
      <c r="AA20" s="147">
        <v>4.5823121356650003E-2</v>
      </c>
      <c r="AB20" s="147">
        <v>7.2670364590689998E-2</v>
      </c>
      <c r="AC20" s="147">
        <v>9.3104028869109998E-2</v>
      </c>
      <c r="AD20" s="147">
        <v>0.14910290260670001</v>
      </c>
      <c r="AE20" s="147">
        <v>0.1420382027762</v>
      </c>
      <c r="AF20" s="147">
        <v>0.15802567071320001</v>
      </c>
      <c r="AG20" s="147">
        <v>0.13673487712849999</v>
      </c>
      <c r="AH20" s="147">
        <v>6.3489941222960006E-2</v>
      </c>
      <c r="AI20" s="147">
        <v>8.0523784184229993E-2</v>
      </c>
      <c r="AJ20" s="147">
        <v>2.661071436253E-2</v>
      </c>
      <c r="AK20" s="147">
        <v>2.0526679565620001E-2</v>
      </c>
      <c r="AL20" s="147">
        <v>1.8637028976009998E-2</v>
      </c>
      <c r="AM20" s="147">
        <v>3.4913148187839999E-2</v>
      </c>
      <c r="AN20" s="147">
        <v>5.1895991573069997E-2</v>
      </c>
      <c r="AO20" s="147">
        <v>0.1575739534167</v>
      </c>
      <c r="AP20" s="147">
        <v>0.14262652466039999</v>
      </c>
      <c r="AQ20" s="147">
        <v>0.20367335989490001</v>
      </c>
      <c r="AR20" s="147">
        <v>0.1547603480376</v>
      </c>
      <c r="AS20" s="147">
        <v>7.7187695673929996E-2</v>
      </c>
      <c r="AT20" s="147">
        <v>0.1115945556514</v>
      </c>
      <c r="AU20" s="147">
        <v>2.9762042136300002E-2</v>
      </c>
      <c r="AV20" s="147">
        <v>1.175325466147E-2</v>
      </c>
      <c r="AW20" s="147">
        <v>3.7390914578869998E-2</v>
      </c>
      <c r="AX20" s="147">
        <v>4.7905386312709998E-2</v>
      </c>
      <c r="AY20" s="147">
        <v>6.2904085848430005E-2</v>
      </c>
      <c r="AZ20" s="147">
        <v>0.15568727148719999</v>
      </c>
      <c r="BA20" s="147">
        <v>0.1403270039882</v>
      </c>
      <c r="BB20" s="147">
        <v>0.17581088400030001</v>
      </c>
      <c r="BC20" s="147">
        <v>0.146327166595</v>
      </c>
      <c r="BD20" s="147">
        <v>7.6709887131519994E-2</v>
      </c>
      <c r="BE20" s="147">
        <v>0.11542210326000001</v>
      </c>
      <c r="BF20" s="147">
        <v>8.339402678117E-2</v>
      </c>
      <c r="BG20" s="147">
        <v>4.8028929729119998E-2</v>
      </c>
      <c r="BH20" s="147">
        <v>6.5313464341569996E-2</v>
      </c>
      <c r="BI20" s="147">
        <v>8.6233199513039996E-2</v>
      </c>
      <c r="BJ20" s="147">
        <v>7.5484741664529995E-2</v>
      </c>
      <c r="BK20" s="147">
        <v>0.2064607863223</v>
      </c>
      <c r="BL20" s="147">
        <v>0.11435576651279999</v>
      </c>
      <c r="BM20" s="147">
        <v>0.11481272198009999</v>
      </c>
      <c r="BN20" s="147">
        <v>9.5482673656799993E-2</v>
      </c>
      <c r="BO20" s="147">
        <v>3.8685347752659999E-2</v>
      </c>
      <c r="BP20" s="147">
        <v>7.174834174592E-2</v>
      </c>
      <c r="BQ20" s="147">
        <v>9.1521736469600004E-2</v>
      </c>
      <c r="BR20" s="147">
        <v>4.4593910179800002E-2</v>
      </c>
      <c r="BS20" s="147">
        <v>5.3385715922389998E-2</v>
      </c>
      <c r="BT20" s="147">
        <v>7.1284976990749996E-2</v>
      </c>
      <c r="BU20" s="147">
        <v>7.7051660955750001E-2</v>
      </c>
      <c r="BV20" s="147">
        <v>0.15340714815190001</v>
      </c>
      <c r="BW20" s="147">
        <v>9.1218330574459994E-2</v>
      </c>
      <c r="BX20" s="147">
        <v>0.1040126551041</v>
      </c>
      <c r="BY20" s="147">
        <v>0.1245351555645</v>
      </c>
      <c r="BZ20" s="147">
        <v>7.14103770483E-2</v>
      </c>
      <c r="CA20" s="147">
        <v>0.1175783330384</v>
      </c>
      <c r="CB20" s="147">
        <v>7.3646957618580006E-2</v>
      </c>
      <c r="CC20" s="147">
        <v>3.9709150842759999E-2</v>
      </c>
      <c r="CD20" s="147">
        <v>4.5494418030340003E-2</v>
      </c>
      <c r="CE20" s="147">
        <v>6.1435930261199999E-2</v>
      </c>
      <c r="CF20" s="147">
        <v>9.6094493382669996E-2</v>
      </c>
      <c r="CG20" s="147">
        <v>0.1712270474715</v>
      </c>
      <c r="CH20" s="147">
        <v>0.11167885233530001</v>
      </c>
      <c r="CI20" s="147">
        <v>0.1249704075344</v>
      </c>
      <c r="CJ20" s="147">
        <v>0.12872537891079999</v>
      </c>
      <c r="CK20" s="147">
        <v>5.4161856705420001E-2</v>
      </c>
      <c r="CL20" s="147">
        <v>9.2855506907020005E-2</v>
      </c>
      <c r="CM20" s="147">
        <v>8.7656707731110006E-2</v>
      </c>
      <c r="CN20" s="147">
        <v>3.3811418094199998E-2</v>
      </c>
      <c r="CO20" s="147">
        <v>2.9351070195199998E-2</v>
      </c>
      <c r="CP20" s="147">
        <v>5.1128967043540002E-2</v>
      </c>
      <c r="CQ20" s="147">
        <v>6.4604633179450005E-2</v>
      </c>
      <c r="CR20" s="147">
        <v>0.19324919751620001</v>
      </c>
      <c r="CS20" s="147">
        <v>0.12114106481460001</v>
      </c>
      <c r="CT20" s="147">
        <v>0.1420716535704</v>
      </c>
      <c r="CU20" s="147">
        <v>0.1247010540338</v>
      </c>
      <c r="CV20" s="147">
        <v>4.3386151774650002E-2</v>
      </c>
      <c r="CW20" s="147">
        <v>0.1088980820469</v>
      </c>
      <c r="CX20" s="147">
        <v>4.9091790787649997E-2</v>
      </c>
      <c r="CY20" s="147">
        <v>3.0379987673569999E-2</v>
      </c>
      <c r="CZ20" s="147">
        <v>3.689123704754E-2</v>
      </c>
      <c r="DA20" s="147">
        <v>5.5434978766260003E-2</v>
      </c>
      <c r="DB20" s="147">
        <v>7.5634073893009995E-2</v>
      </c>
      <c r="DC20" s="147">
        <v>0.1770101805482</v>
      </c>
      <c r="DD20" s="147">
        <v>0.14330690994859999</v>
      </c>
      <c r="DE20" s="147">
        <v>0.14506105314660001</v>
      </c>
      <c r="DF20" s="147">
        <v>0.1223561569549</v>
      </c>
      <c r="DG20" s="147">
        <v>5.6355012254810002E-2</v>
      </c>
      <c r="DH20" s="147">
        <v>0.1084786189788</v>
      </c>
      <c r="DI20" s="147">
        <v>0.1355187837539</v>
      </c>
      <c r="DJ20" s="147">
        <v>5.481230191862E-2</v>
      </c>
      <c r="DK20" s="147">
        <v>5.0899123666249997E-2</v>
      </c>
      <c r="DL20" s="147">
        <v>7.7817654905230002E-2</v>
      </c>
      <c r="DM20" s="147">
        <v>6.605970335585E-2</v>
      </c>
      <c r="DN20" s="147">
        <v>0.24166730374539999</v>
      </c>
      <c r="DO20" s="147">
        <v>7.5645455743309997E-2</v>
      </c>
      <c r="DP20" s="147">
        <v>0.10834450524939999</v>
      </c>
      <c r="DQ20" s="147">
        <v>7.7697013169380005E-2</v>
      </c>
      <c r="DR20" s="147">
        <v>3.251679105777E-2</v>
      </c>
      <c r="DS20" s="147">
        <v>7.9021363434889996E-2</v>
      </c>
      <c r="DT20" s="147">
        <v>8.2166488617039998E-2</v>
      </c>
      <c r="DU20" s="147">
        <v>5.6509159858000001E-2</v>
      </c>
      <c r="DV20" s="147">
        <v>6.8743131457169995E-2</v>
      </c>
      <c r="DW20" s="147">
        <v>8.8582750629280005E-2</v>
      </c>
      <c r="DX20" s="147">
        <v>8.318065532327E-2</v>
      </c>
      <c r="DY20" s="147">
        <v>0.19204745954989999</v>
      </c>
      <c r="DZ20" s="147">
        <v>0.1133510962952</v>
      </c>
      <c r="EA20" s="147">
        <v>0.1229376209634</v>
      </c>
      <c r="EB20" s="147">
        <v>8.9308423030780001E-2</v>
      </c>
      <c r="EC20" s="147">
        <v>3.7098407294170001E-2</v>
      </c>
      <c r="ED20" s="147">
        <v>6.6074806981789996E-2</v>
      </c>
    </row>
    <row r="21" spans="1:134" x14ac:dyDescent="0.35">
      <c r="A21" t="s">
        <v>26</v>
      </c>
      <c r="B21" t="s">
        <v>27</v>
      </c>
      <c r="C21" s="147">
        <v>0.1058990802845</v>
      </c>
      <c r="D21" s="147">
        <v>3.7420282320779999E-2</v>
      </c>
      <c r="E21" s="147">
        <v>8.0807711877940003E-2</v>
      </c>
      <c r="F21" s="147">
        <v>8.4475968711329993E-2</v>
      </c>
      <c r="G21" s="147">
        <v>9.4622288854930001E-2</v>
      </c>
      <c r="H21" s="147">
        <v>0.17218293146470001</v>
      </c>
      <c r="I21" s="147">
        <v>0.1330932977265</v>
      </c>
      <c r="J21" s="147">
        <v>0.1172405269711</v>
      </c>
      <c r="K21" s="147">
        <v>9.0801121149000005E-2</v>
      </c>
      <c r="L21" s="147">
        <v>3.8872190944820001E-2</v>
      </c>
      <c r="M21" s="147">
        <v>4.4584599694300002E-2</v>
      </c>
      <c r="N21" s="147">
        <v>0.15753802983439999</v>
      </c>
      <c r="O21" s="147">
        <v>5.3547130197950002E-2</v>
      </c>
      <c r="P21" s="147">
        <v>8.1666006315150003E-2</v>
      </c>
      <c r="Q21" s="147">
        <v>0.1102406519662</v>
      </c>
      <c r="R21" s="147">
        <v>9.7115610278109998E-2</v>
      </c>
      <c r="S21" s="147">
        <v>0.19195642722020001</v>
      </c>
      <c r="T21" s="147">
        <v>8.1579531024320001E-2</v>
      </c>
      <c r="U21" s="147">
        <v>8.5702045092469994E-2</v>
      </c>
      <c r="V21" s="147">
        <v>6.5158226592490001E-2</v>
      </c>
      <c r="W21" s="147">
        <v>3.8729652608749998E-2</v>
      </c>
      <c r="X21" s="147">
        <v>3.6766688869920003E-2</v>
      </c>
      <c r="Y21" s="147">
        <v>6.5922604856699998E-2</v>
      </c>
      <c r="Z21" s="147">
        <v>3.6703966255929997E-2</v>
      </c>
      <c r="AA21" s="147">
        <v>5.8752932434930003E-2</v>
      </c>
      <c r="AB21" s="147">
        <v>8.3878141556500002E-2</v>
      </c>
      <c r="AC21" s="147">
        <v>9.4464459209880003E-2</v>
      </c>
      <c r="AD21" s="147">
        <v>0.1714660655312</v>
      </c>
      <c r="AE21" s="147">
        <v>0.13376427186439999</v>
      </c>
      <c r="AF21" s="147">
        <v>0.1568441113812</v>
      </c>
      <c r="AG21" s="147">
        <v>9.8716822681129995E-2</v>
      </c>
      <c r="AH21" s="147">
        <v>4.7345212469460003E-2</v>
      </c>
      <c r="AI21" s="147">
        <v>5.2141411758629998E-2</v>
      </c>
      <c r="AJ21" s="147">
        <v>3.9195732097650003E-2</v>
      </c>
      <c r="AK21" s="147">
        <v>1.764520796467E-2</v>
      </c>
      <c r="AL21" s="147">
        <v>2.3264306919940001E-2</v>
      </c>
      <c r="AM21" s="147">
        <v>4.1711480769760001E-2</v>
      </c>
      <c r="AN21" s="147">
        <v>5.785361055484E-2</v>
      </c>
      <c r="AO21" s="147">
        <v>0.1731135186353</v>
      </c>
      <c r="AP21" s="147">
        <v>0.12695346624430001</v>
      </c>
      <c r="AQ21" s="147">
        <v>0.19435163972889999</v>
      </c>
      <c r="AR21" s="147">
        <v>0.1613995861467</v>
      </c>
      <c r="AS21" s="147">
        <v>7.7621726787549999E-2</v>
      </c>
      <c r="AT21" s="147">
        <v>8.6889724150369996E-2</v>
      </c>
      <c r="AU21" s="147">
        <v>5.2803367610440001E-2</v>
      </c>
      <c r="AV21" s="147">
        <v>2.1235492170749999E-2</v>
      </c>
      <c r="AW21" s="147">
        <v>3.2801004575460001E-2</v>
      </c>
      <c r="AX21" s="147">
        <v>5.1973651059600001E-2</v>
      </c>
      <c r="AY21" s="147">
        <v>8.0330486714879995E-2</v>
      </c>
      <c r="AZ21" s="147">
        <v>0.15974577446489999</v>
      </c>
      <c r="BA21" s="147">
        <v>0.1313927569935</v>
      </c>
      <c r="BB21" s="147">
        <v>0.16808427358770001</v>
      </c>
      <c r="BC21" s="147">
        <v>0.1454105239913</v>
      </c>
      <c r="BD21" s="147">
        <v>6.5353353338870004E-2</v>
      </c>
      <c r="BE21" s="147">
        <v>9.0869315492570005E-2</v>
      </c>
      <c r="BF21" s="147">
        <v>0.1342619651958</v>
      </c>
      <c r="BG21" s="147">
        <v>7.4839725521699998E-2</v>
      </c>
      <c r="BH21" s="147">
        <v>7.7064389808530004E-2</v>
      </c>
      <c r="BI21" s="147">
        <v>0.1075531213064</v>
      </c>
      <c r="BJ21" s="147">
        <v>8.8089822198170006E-2</v>
      </c>
      <c r="BK21" s="147">
        <v>0.1937383449126</v>
      </c>
      <c r="BL21" s="147">
        <v>9.5033364039180002E-2</v>
      </c>
      <c r="BM21" s="147">
        <v>9.291918016504E-2</v>
      </c>
      <c r="BN21" s="147">
        <v>7.3338373116950004E-2</v>
      </c>
      <c r="BO21" s="147">
        <v>2.1450993038379999E-2</v>
      </c>
      <c r="BP21" s="147">
        <v>4.1710720697240002E-2</v>
      </c>
      <c r="BQ21" s="147">
        <v>0.115319786656</v>
      </c>
      <c r="BR21" s="147">
        <v>5.7065100660279998E-2</v>
      </c>
      <c r="BS21" s="147">
        <v>5.3716583185450001E-2</v>
      </c>
      <c r="BT21" s="147">
        <v>8.1895547124570006E-2</v>
      </c>
      <c r="BU21" s="147">
        <v>9.7914625079499995E-2</v>
      </c>
      <c r="BV21" s="147">
        <v>0.15584116797020001</v>
      </c>
      <c r="BW21" s="147">
        <v>0.1035419146115</v>
      </c>
      <c r="BX21" s="147">
        <v>7.5539760003100004E-2</v>
      </c>
      <c r="BY21" s="147">
        <v>0.1023704281878</v>
      </c>
      <c r="BZ21" s="147">
        <v>7.4259795389389996E-2</v>
      </c>
      <c r="CA21" s="147">
        <v>8.2535291132260005E-2</v>
      </c>
      <c r="CB21" s="147">
        <v>0.1174139612423</v>
      </c>
      <c r="CC21" s="147">
        <v>4.2404891203849999E-2</v>
      </c>
      <c r="CD21" s="147">
        <v>5.3924119505760003E-2</v>
      </c>
      <c r="CE21" s="147">
        <v>6.7968601978109999E-2</v>
      </c>
      <c r="CF21" s="147">
        <v>9.1632450069940002E-2</v>
      </c>
      <c r="CG21" s="147">
        <v>0.17922555668599999</v>
      </c>
      <c r="CH21" s="147">
        <v>0.119061801826</v>
      </c>
      <c r="CI21" s="147">
        <v>0.1179504973367</v>
      </c>
      <c r="CJ21" s="147">
        <v>0.1072637681208</v>
      </c>
      <c r="CK21" s="147">
        <v>5.0982670893809999E-2</v>
      </c>
      <c r="CL21" s="147">
        <v>5.2171681136619998E-2</v>
      </c>
      <c r="CM21" s="147">
        <v>0.13666449187909999</v>
      </c>
      <c r="CN21" s="147">
        <v>6.121885569471E-2</v>
      </c>
      <c r="CO21" s="147">
        <v>5.1834950362410002E-2</v>
      </c>
      <c r="CP21" s="147">
        <v>6.9486654085220007E-2</v>
      </c>
      <c r="CQ21" s="147">
        <v>8.4625619003100006E-2</v>
      </c>
      <c r="CR21" s="147">
        <v>0.19272968792430001</v>
      </c>
      <c r="CS21" s="147">
        <v>0.1110483310333</v>
      </c>
      <c r="CT21" s="147">
        <v>9.8825274221959997E-2</v>
      </c>
      <c r="CU21" s="147">
        <v>8.9313642054060005E-2</v>
      </c>
      <c r="CV21" s="147">
        <v>3.4974659489480003E-2</v>
      </c>
      <c r="CW21" s="147">
        <v>6.9277834252279999E-2</v>
      </c>
      <c r="CX21" s="147">
        <v>6.8042750641830005E-2</v>
      </c>
      <c r="CY21" s="147">
        <v>3.8431269498630002E-2</v>
      </c>
      <c r="CZ21" s="147">
        <v>5.4084444566609997E-2</v>
      </c>
      <c r="DA21" s="147">
        <v>7.3058565323350005E-2</v>
      </c>
      <c r="DB21" s="147">
        <v>8.902621017166E-2</v>
      </c>
      <c r="DC21" s="147">
        <v>0.20651822559229999</v>
      </c>
      <c r="DD21" s="147">
        <v>0.1185269603052</v>
      </c>
      <c r="DE21" s="147">
        <v>0.1138513970834</v>
      </c>
      <c r="DF21" s="147">
        <v>0.1083082753559</v>
      </c>
      <c r="DG21" s="147">
        <v>5.7585727841320003E-2</v>
      </c>
      <c r="DH21" s="147">
        <v>7.2566173619679999E-2</v>
      </c>
      <c r="DI21" s="147">
        <v>0.16730428926579999</v>
      </c>
      <c r="DJ21" s="147">
        <v>6.9893446832449996E-2</v>
      </c>
      <c r="DK21" s="147">
        <v>6.6006662769200003E-2</v>
      </c>
      <c r="DL21" s="147">
        <v>7.4934704525809998E-2</v>
      </c>
      <c r="DM21" s="147">
        <v>8.833543249511E-2</v>
      </c>
      <c r="DN21" s="147">
        <v>0.223803122726</v>
      </c>
      <c r="DO21" s="147">
        <v>8.4990159359709994E-2</v>
      </c>
      <c r="DP21" s="147">
        <v>7.9397545908350006E-2</v>
      </c>
      <c r="DQ21" s="147">
        <v>6.4809522724049995E-2</v>
      </c>
      <c r="DR21" s="147">
        <v>3.3084157139190003E-2</v>
      </c>
      <c r="DS21" s="147">
        <v>4.7440956254349999E-2</v>
      </c>
      <c r="DT21" s="147">
        <v>0.118008879294</v>
      </c>
      <c r="DU21" s="147">
        <v>6.5611597187119994E-2</v>
      </c>
      <c r="DV21" s="147">
        <v>6.6595937352689996E-2</v>
      </c>
      <c r="DW21" s="147">
        <v>0.1052524481435</v>
      </c>
      <c r="DX21" s="147">
        <v>0.10258430542120001</v>
      </c>
      <c r="DY21" s="147">
        <v>0.20737559909539999</v>
      </c>
      <c r="DZ21" s="147">
        <v>9.8670299736629996E-2</v>
      </c>
      <c r="EA21" s="147">
        <v>9.3829144893829999E-2</v>
      </c>
      <c r="EB21" s="147">
        <v>8.0663445185229998E-2</v>
      </c>
      <c r="EC21" s="147">
        <v>2.891010541297E-2</v>
      </c>
      <c r="ED21" s="147">
        <v>3.2498238277560001E-2</v>
      </c>
    </row>
    <row r="22" spans="1:134" x14ac:dyDescent="0.35">
      <c r="B22" t="s">
        <v>28</v>
      </c>
      <c r="C22" s="147">
        <v>7.4518760156569996E-2</v>
      </c>
      <c r="D22" s="147">
        <v>4.2004785672570003E-2</v>
      </c>
      <c r="E22" s="147">
        <v>7.3554745093579996E-2</v>
      </c>
      <c r="F22" s="147">
        <v>9.5254046509850004E-2</v>
      </c>
      <c r="G22" s="147">
        <v>0.1124561970668</v>
      </c>
      <c r="H22" s="147">
        <v>0.1771093475238</v>
      </c>
      <c r="I22" s="147">
        <v>0.13225453759229999</v>
      </c>
      <c r="J22" s="147">
        <v>0.1269715344913</v>
      </c>
      <c r="K22" s="147">
        <v>8.5097820232449994E-2</v>
      </c>
      <c r="L22" s="147">
        <v>3.9284961658520003E-2</v>
      </c>
      <c r="M22" s="147">
        <v>4.1493264002240002E-2</v>
      </c>
      <c r="N22" s="147">
        <v>0.18946382209410001</v>
      </c>
      <c r="O22" s="147">
        <v>8.4379498171319997E-2</v>
      </c>
      <c r="P22" s="147">
        <v>0.10037192500189999</v>
      </c>
      <c r="Q22" s="147">
        <v>0.10079423320310001</v>
      </c>
      <c r="R22" s="147">
        <v>9.6269156051490001E-2</v>
      </c>
      <c r="S22" s="147">
        <v>0.1663421637204</v>
      </c>
      <c r="T22" s="147">
        <v>8.4258979361739997E-2</v>
      </c>
      <c r="U22" s="147">
        <v>8.5661387393690003E-2</v>
      </c>
      <c r="V22" s="147">
        <v>4.8403910072469997E-2</v>
      </c>
      <c r="W22" s="147">
        <v>1.466473770869E-2</v>
      </c>
      <c r="X22" s="147">
        <v>2.9390187220970001E-2</v>
      </c>
      <c r="Y22" s="147">
        <v>4.145760165588E-2</v>
      </c>
      <c r="Z22" s="147">
        <v>2.4834931631569999E-2</v>
      </c>
      <c r="AA22" s="147">
        <v>6.4432695324129999E-2</v>
      </c>
      <c r="AB22" s="147">
        <v>8.0433962427179997E-2</v>
      </c>
      <c r="AC22" s="147">
        <v>0.1066877697502</v>
      </c>
      <c r="AD22" s="147">
        <v>0.17795649871880001</v>
      </c>
      <c r="AE22" s="147">
        <v>0.1491770670558</v>
      </c>
      <c r="AF22" s="147">
        <v>0.14941886343130001</v>
      </c>
      <c r="AG22" s="147">
        <v>0.1028983805719</v>
      </c>
      <c r="AH22" s="147">
        <v>4.798928492724E-2</v>
      </c>
      <c r="AI22" s="147">
        <v>5.4712944506020003E-2</v>
      </c>
      <c r="AJ22" s="147">
        <v>2.6319364755389998E-2</v>
      </c>
      <c r="AK22" s="147">
        <v>3.1693999168880001E-2</v>
      </c>
      <c r="AL22" s="147">
        <v>3.9045744477769997E-2</v>
      </c>
      <c r="AM22" s="147">
        <v>4.535626895343E-2</v>
      </c>
      <c r="AN22" s="147">
        <v>7.0348730028090001E-2</v>
      </c>
      <c r="AO22" s="147">
        <v>0.17361677070279999</v>
      </c>
      <c r="AP22" s="147">
        <v>0.1393239623809</v>
      </c>
      <c r="AQ22" s="147">
        <v>0.17542989064639999</v>
      </c>
      <c r="AR22" s="147">
        <v>0.14872851349989999</v>
      </c>
      <c r="AS22" s="147">
        <v>7.3028678927450005E-2</v>
      </c>
      <c r="AT22" s="147">
        <v>7.7108076458899999E-2</v>
      </c>
      <c r="AU22" s="147">
        <v>3.7919680165529997E-2</v>
      </c>
      <c r="AV22" s="147">
        <v>2.0732258431480001E-2</v>
      </c>
      <c r="AW22" s="147">
        <v>4.6168238317130003E-2</v>
      </c>
      <c r="AX22" s="147">
        <v>6.827037410997E-2</v>
      </c>
      <c r="AY22" s="147">
        <v>7.8663852741780005E-2</v>
      </c>
      <c r="AZ22" s="147">
        <v>0.1806589268803</v>
      </c>
      <c r="BA22" s="147">
        <v>0.13089581645459999</v>
      </c>
      <c r="BB22" s="147">
        <v>0.16350269323700001</v>
      </c>
      <c r="BC22" s="147">
        <v>0.1342762814747</v>
      </c>
      <c r="BD22" s="147">
        <v>4.9643864685199997E-2</v>
      </c>
      <c r="BE22" s="147">
        <v>8.9268013502280003E-2</v>
      </c>
      <c r="BF22" s="147">
        <v>0.1164623066234</v>
      </c>
      <c r="BG22" s="147">
        <v>3.7327291966440003E-2</v>
      </c>
      <c r="BH22" s="147">
        <v>7.5265713054349995E-2</v>
      </c>
      <c r="BI22" s="147">
        <v>9.6498117942059994E-2</v>
      </c>
      <c r="BJ22" s="147">
        <v>9.7893924812739994E-2</v>
      </c>
      <c r="BK22" s="147">
        <v>0.1952180698372</v>
      </c>
      <c r="BL22" s="147">
        <v>9.4736725759899998E-2</v>
      </c>
      <c r="BM22" s="147">
        <v>0.1192156826595</v>
      </c>
      <c r="BN22" s="147">
        <v>8.9640489080989996E-2</v>
      </c>
      <c r="BO22" s="147">
        <v>2.3356522632789999E-2</v>
      </c>
      <c r="BP22" s="147">
        <v>5.4385155630629997E-2</v>
      </c>
      <c r="BQ22" s="147">
        <v>0.1066457018242</v>
      </c>
      <c r="BR22" s="147">
        <v>5.939007486681E-2</v>
      </c>
      <c r="BS22" s="147">
        <v>7.2192336266019994E-2</v>
      </c>
      <c r="BT22" s="147">
        <v>8.8302684649970001E-2</v>
      </c>
      <c r="BU22" s="147">
        <v>9.0817425661629994E-2</v>
      </c>
      <c r="BV22" s="147">
        <v>0.1643778609323</v>
      </c>
      <c r="BW22" s="147">
        <v>0.1032993829274</v>
      </c>
      <c r="BX22" s="147">
        <v>9.5895862241019994E-2</v>
      </c>
      <c r="BY22" s="147">
        <v>8.171527547752E-2</v>
      </c>
      <c r="BZ22" s="147">
        <v>4.6222733647979998E-2</v>
      </c>
      <c r="CA22" s="147">
        <v>9.1140661505150003E-2</v>
      </c>
      <c r="CB22" s="147">
        <v>8.702743200594E-2</v>
      </c>
      <c r="CC22" s="147">
        <v>4.2057581125539999E-2</v>
      </c>
      <c r="CD22" s="147">
        <v>6.6846040552110006E-2</v>
      </c>
      <c r="CE22" s="147">
        <v>7.7809004096719994E-2</v>
      </c>
      <c r="CF22" s="147">
        <v>8.9543959479769994E-2</v>
      </c>
      <c r="CG22" s="147">
        <v>0.17861204290159999</v>
      </c>
      <c r="CH22" s="147">
        <v>0.1173110399105</v>
      </c>
      <c r="CI22" s="147">
        <v>0.11914938708300001</v>
      </c>
      <c r="CJ22" s="147">
        <v>9.6895714028900001E-2</v>
      </c>
      <c r="CK22" s="147">
        <v>4.4699169367589997E-2</v>
      </c>
      <c r="CL22" s="147">
        <v>8.0048629448300004E-2</v>
      </c>
      <c r="CM22" s="147">
        <v>0.1153738351136</v>
      </c>
      <c r="CN22" s="147">
        <v>4.2706277760479999E-2</v>
      </c>
      <c r="CO22" s="147">
        <v>5.5547943717909998E-2</v>
      </c>
      <c r="CP22" s="147">
        <v>8.7253159399969998E-2</v>
      </c>
      <c r="CQ22" s="147">
        <v>8.466636037052E-2</v>
      </c>
      <c r="CR22" s="147">
        <v>0.18012782264720001</v>
      </c>
      <c r="CS22" s="147">
        <v>0.12946402982060001</v>
      </c>
      <c r="CT22" s="147">
        <v>0.1084348619083</v>
      </c>
      <c r="CU22" s="147">
        <v>8.8498304262300001E-2</v>
      </c>
      <c r="CV22" s="147">
        <v>3.627918896158E-2</v>
      </c>
      <c r="CW22" s="147">
        <v>7.1648216037480006E-2</v>
      </c>
      <c r="CX22" s="147">
        <v>5.9839326777340003E-2</v>
      </c>
      <c r="CY22" s="147">
        <v>3.9039532038900003E-2</v>
      </c>
      <c r="CZ22" s="147">
        <v>5.984341983488E-2</v>
      </c>
      <c r="DA22" s="147">
        <v>8.0431059781839995E-2</v>
      </c>
      <c r="DB22" s="147">
        <v>0.1050796314968</v>
      </c>
      <c r="DC22" s="147">
        <v>0.1764045376808</v>
      </c>
      <c r="DD22" s="147">
        <v>0.1277011432771</v>
      </c>
      <c r="DE22" s="147">
        <v>0.1171255287343</v>
      </c>
      <c r="DF22" s="147">
        <v>0.1043530446117</v>
      </c>
      <c r="DG22" s="147">
        <v>5.0829617735679997E-2</v>
      </c>
      <c r="DH22" s="147">
        <v>7.9353158030679993E-2</v>
      </c>
      <c r="DI22" s="147">
        <v>0.1867682395893</v>
      </c>
      <c r="DJ22" s="147">
        <v>4.483690186435E-2</v>
      </c>
      <c r="DK22" s="147">
        <v>6.7009346523459995E-2</v>
      </c>
      <c r="DL22" s="147">
        <v>7.7286469179920006E-2</v>
      </c>
      <c r="DM22" s="147">
        <v>9.014925298524E-2</v>
      </c>
      <c r="DN22" s="147">
        <v>0.208857587851</v>
      </c>
      <c r="DO22" s="147">
        <v>9.094082434372E-2</v>
      </c>
      <c r="DP22" s="147">
        <v>8.6410061992090004E-2</v>
      </c>
      <c r="DQ22" s="147">
        <v>6.7604099905409998E-2</v>
      </c>
      <c r="DR22" s="147">
        <v>2.3093952000920001E-2</v>
      </c>
      <c r="DS22" s="147">
        <v>5.7043263764659999E-2</v>
      </c>
      <c r="DT22" s="147">
        <v>9.6748121434709997E-2</v>
      </c>
      <c r="DU22" s="147">
        <v>5.3383082641699997E-2</v>
      </c>
      <c r="DV22" s="147">
        <v>9.0116232066039997E-2</v>
      </c>
      <c r="DW22" s="147">
        <v>9.9581868416979996E-2</v>
      </c>
      <c r="DX22" s="147">
        <v>0.11392547097779999</v>
      </c>
      <c r="DY22" s="147">
        <v>0.21131591324490001</v>
      </c>
      <c r="DZ22" s="147">
        <v>9.8670283883610002E-2</v>
      </c>
      <c r="EA22" s="147">
        <v>0.1035827499834</v>
      </c>
      <c r="EB22" s="147">
        <v>7.4101632606349999E-2</v>
      </c>
      <c r="EC22" s="147">
        <v>1.905199405665E-2</v>
      </c>
      <c r="ED22" s="147">
        <v>3.9522650687880002E-2</v>
      </c>
    </row>
    <row r="23" spans="1:134" x14ac:dyDescent="0.35">
      <c r="B23" t="s">
        <v>29</v>
      </c>
      <c r="C23" s="147">
        <v>3.3341310654620003E-2</v>
      </c>
      <c r="D23" s="147">
        <v>1.8460191524030001E-2</v>
      </c>
      <c r="E23" s="147">
        <v>5.5095852663909997E-2</v>
      </c>
      <c r="F23" s="147">
        <v>7.9357113583059996E-2</v>
      </c>
      <c r="G23" s="147">
        <v>9.9449665216760005E-2</v>
      </c>
      <c r="H23" s="147">
        <v>0.15481181543959999</v>
      </c>
      <c r="I23" s="147">
        <v>0.15660549073169999</v>
      </c>
      <c r="J23" s="147">
        <v>0.17609532236709999</v>
      </c>
      <c r="K23" s="147">
        <v>0.1211977810851</v>
      </c>
      <c r="L23" s="147">
        <v>5.5395233608619997E-2</v>
      </c>
      <c r="M23" s="147">
        <v>5.0190223125590003E-2</v>
      </c>
      <c r="N23" s="147">
        <v>0.15604949600910001</v>
      </c>
      <c r="O23" s="147">
        <v>6.8725968417620006E-2</v>
      </c>
      <c r="P23" s="147">
        <v>0.1046462752918</v>
      </c>
      <c r="Q23" s="147">
        <v>0.1129656232364</v>
      </c>
      <c r="R23" s="147">
        <v>9.7324294529999994E-2</v>
      </c>
      <c r="S23" s="147">
        <v>0.1785612235472</v>
      </c>
      <c r="T23" s="147">
        <v>0.10553179096900001</v>
      </c>
      <c r="U23" s="147">
        <v>7.5100075775250005E-2</v>
      </c>
      <c r="V23" s="147">
        <v>4.7108916958490003E-2</v>
      </c>
      <c r="W23" s="147">
        <v>2.7809637697119999E-2</v>
      </c>
      <c r="X23" s="147">
        <v>2.6176697567939999E-2</v>
      </c>
      <c r="Y23" s="147">
        <v>2.2206908441949998E-2</v>
      </c>
      <c r="Z23" s="147">
        <v>1.5185212059149999E-2</v>
      </c>
      <c r="AA23" s="147">
        <v>4.3838098197290003E-2</v>
      </c>
      <c r="AB23" s="147">
        <v>6.6974491519569995E-2</v>
      </c>
      <c r="AC23" s="147">
        <v>8.2555502018669999E-2</v>
      </c>
      <c r="AD23" s="147">
        <v>0.16646832216820001</v>
      </c>
      <c r="AE23" s="147">
        <v>0.1583560075363</v>
      </c>
      <c r="AF23" s="147">
        <v>0.17960185221960001</v>
      </c>
      <c r="AG23" s="147">
        <v>0.13749778933990001</v>
      </c>
      <c r="AH23" s="147">
        <v>5.6958420952629998E-2</v>
      </c>
      <c r="AI23" s="147">
        <v>7.0357395546799997E-2</v>
      </c>
      <c r="AJ23" s="147">
        <v>8.2105499230769995E-3</v>
      </c>
      <c r="AK23" s="147">
        <v>1.729818595816E-2</v>
      </c>
      <c r="AL23" s="147">
        <v>2.7053151811449998E-2</v>
      </c>
      <c r="AM23" s="147">
        <v>3.635284602378E-2</v>
      </c>
      <c r="AN23" s="147">
        <v>5.8272072939979998E-2</v>
      </c>
      <c r="AO23" s="147">
        <v>0.13625595128939999</v>
      </c>
      <c r="AP23" s="147">
        <v>0.1625734710956</v>
      </c>
      <c r="AQ23" s="147">
        <v>0.19463244762439999</v>
      </c>
      <c r="AR23" s="147">
        <v>0.1831524574524</v>
      </c>
      <c r="AS23" s="147">
        <v>8.9590449101789996E-2</v>
      </c>
      <c r="AT23" s="147">
        <v>8.6608416780020001E-2</v>
      </c>
      <c r="AU23" s="147">
        <v>1.518512225766E-2</v>
      </c>
      <c r="AV23" s="147">
        <v>1.21575600821E-2</v>
      </c>
      <c r="AW23" s="147">
        <v>3.223984720663E-2</v>
      </c>
      <c r="AX23" s="147">
        <v>4.7995378616770001E-2</v>
      </c>
      <c r="AY23" s="147">
        <v>5.8347447567620003E-2</v>
      </c>
      <c r="AZ23" s="147">
        <v>0.14085043022999999</v>
      </c>
      <c r="BA23" s="147">
        <v>0.1802271810686</v>
      </c>
      <c r="BB23" s="147">
        <v>0.17917665164429999</v>
      </c>
      <c r="BC23" s="147">
        <v>0.1501333491612</v>
      </c>
      <c r="BD23" s="147">
        <v>9.0366099968929997E-2</v>
      </c>
      <c r="BE23" s="147">
        <v>9.3320932196100007E-2</v>
      </c>
      <c r="BF23" s="147">
        <v>6.3568933074919995E-2</v>
      </c>
      <c r="BG23" s="147">
        <v>2.2255360914640001E-2</v>
      </c>
      <c r="BH23" s="147">
        <v>5.2544405007209999E-2</v>
      </c>
      <c r="BI23" s="147">
        <v>7.894346266433E-2</v>
      </c>
      <c r="BJ23" s="147">
        <v>7.9754266482010006E-2</v>
      </c>
      <c r="BK23" s="147">
        <v>0.2121571034144</v>
      </c>
      <c r="BL23" s="147">
        <v>0.1560623404874</v>
      </c>
      <c r="BM23" s="147">
        <v>0.14686266290739999</v>
      </c>
      <c r="BN23" s="147">
        <v>8.3471004799020004E-2</v>
      </c>
      <c r="BO23" s="147">
        <v>5.7627821760119997E-2</v>
      </c>
      <c r="BP23" s="147">
        <v>4.6752638488549998E-2</v>
      </c>
      <c r="BQ23" s="147">
        <v>7.03436257604E-2</v>
      </c>
      <c r="BR23" s="147">
        <v>3.804443048265E-2</v>
      </c>
      <c r="BS23" s="147">
        <v>6.4982070403480002E-2</v>
      </c>
      <c r="BT23" s="147">
        <v>8.5901994489970004E-2</v>
      </c>
      <c r="BU23" s="147">
        <v>6.3504630033889994E-2</v>
      </c>
      <c r="BV23" s="147">
        <v>0.16752311580570001</v>
      </c>
      <c r="BW23" s="147">
        <v>0.1069480034041</v>
      </c>
      <c r="BX23" s="147">
        <v>0.13249044427660001</v>
      </c>
      <c r="BY23" s="147">
        <v>0.1242038210273</v>
      </c>
      <c r="BZ23" s="147">
        <v>6.8581924858300003E-2</v>
      </c>
      <c r="CA23" s="147">
        <v>7.7475939457620005E-2</v>
      </c>
      <c r="CB23" s="147">
        <v>5.325442007694E-2</v>
      </c>
      <c r="CC23" s="147">
        <v>2.4349055278069999E-2</v>
      </c>
      <c r="CD23" s="147">
        <v>4.1742650430269999E-2</v>
      </c>
      <c r="CE23" s="147">
        <v>5.9979198822549998E-2</v>
      </c>
      <c r="CF23" s="147">
        <v>8.7993701272559996E-2</v>
      </c>
      <c r="CG23" s="147">
        <v>0.169245052688</v>
      </c>
      <c r="CH23" s="147">
        <v>0.12146611096899999</v>
      </c>
      <c r="CI23" s="147">
        <v>0.17596565591739999</v>
      </c>
      <c r="CJ23" s="147">
        <v>0.13710208755850001</v>
      </c>
      <c r="CK23" s="147">
        <v>5.8178362565959998E-2</v>
      </c>
      <c r="CL23" s="147">
        <v>7.0723704420770001E-2</v>
      </c>
      <c r="CM23" s="147">
        <v>6.2978172460200002E-2</v>
      </c>
      <c r="CN23" s="147">
        <v>2.5477193445660001E-2</v>
      </c>
      <c r="CO23" s="147">
        <v>4.1033663467349997E-2</v>
      </c>
      <c r="CP23" s="147">
        <v>5.3159342416119998E-2</v>
      </c>
      <c r="CQ23" s="147">
        <v>6.9763958571329998E-2</v>
      </c>
      <c r="CR23" s="147">
        <v>0.16927613252689999</v>
      </c>
      <c r="CS23" s="147">
        <v>0.1595186518392</v>
      </c>
      <c r="CT23" s="147">
        <v>0.17356974055650001</v>
      </c>
      <c r="CU23" s="147">
        <v>0.1216004757017</v>
      </c>
      <c r="CV23" s="147">
        <v>5.6980110721259997E-2</v>
      </c>
      <c r="CW23" s="147">
        <v>6.6642558293750001E-2</v>
      </c>
      <c r="CX23" s="147">
        <v>2.741411850705E-2</v>
      </c>
      <c r="CY23" s="147">
        <v>1.385305434524E-2</v>
      </c>
      <c r="CZ23" s="147">
        <v>3.5382833191000003E-2</v>
      </c>
      <c r="DA23" s="147">
        <v>6.4699947516240003E-2</v>
      </c>
      <c r="DB23" s="147">
        <v>7.548458046032E-2</v>
      </c>
      <c r="DC23" s="147">
        <v>0.20243034093840001</v>
      </c>
      <c r="DD23" s="147">
        <v>0.15318584728760001</v>
      </c>
      <c r="DE23" s="147">
        <v>0.1557838994057</v>
      </c>
      <c r="DF23" s="147">
        <v>0.12720540095470001</v>
      </c>
      <c r="DG23" s="147">
        <v>7.0855843854709999E-2</v>
      </c>
      <c r="DH23" s="147">
        <v>7.3704133539129996E-2</v>
      </c>
      <c r="DI23" s="147">
        <v>0.10379364461149999</v>
      </c>
      <c r="DJ23" s="147">
        <v>3.9682758126879998E-2</v>
      </c>
      <c r="DK23" s="147">
        <v>5.1966472374430001E-2</v>
      </c>
      <c r="DL23" s="147">
        <v>6.75688956433E-2</v>
      </c>
      <c r="DM23" s="147">
        <v>7.7987291386340002E-2</v>
      </c>
      <c r="DN23" s="147">
        <v>0.2320903307853</v>
      </c>
      <c r="DO23" s="147">
        <v>0.1184859871023</v>
      </c>
      <c r="DP23" s="147">
        <v>0.131953257258</v>
      </c>
      <c r="DQ23" s="147">
        <v>7.3935086733590005E-2</v>
      </c>
      <c r="DR23" s="147">
        <v>3.6486432509149999E-2</v>
      </c>
      <c r="DS23" s="147">
        <v>6.6049843469170005E-2</v>
      </c>
      <c r="DT23" s="147">
        <v>6.4615994731750004E-2</v>
      </c>
      <c r="DU23" s="147">
        <v>2.7585958836540001E-2</v>
      </c>
      <c r="DV23" s="147">
        <v>6.4424384545120006E-2</v>
      </c>
      <c r="DW23" s="147">
        <v>0.10084676173440001</v>
      </c>
      <c r="DX23" s="147">
        <v>8.5243419795030001E-2</v>
      </c>
      <c r="DY23" s="147">
        <v>0.20049616220470001</v>
      </c>
      <c r="DZ23" s="147">
        <v>0.1444890534097</v>
      </c>
      <c r="EA23" s="147">
        <v>0.1330765469412</v>
      </c>
      <c r="EB23" s="147">
        <v>9.8297236619369996E-2</v>
      </c>
      <c r="EC23" s="147">
        <v>4.2333760199930001E-2</v>
      </c>
      <c r="ED23" s="147">
        <v>3.8590720982189998E-2</v>
      </c>
    </row>
    <row r="24" spans="1:134" x14ac:dyDescent="0.35">
      <c r="B24" t="s">
        <v>30</v>
      </c>
      <c r="C24" s="147">
        <v>2.4001514433099998E-2</v>
      </c>
      <c r="D24" s="147">
        <v>1.7162286858989999E-2</v>
      </c>
      <c r="E24" s="147">
        <v>4.418747051026E-2</v>
      </c>
      <c r="F24" s="147">
        <v>4.7784077829000002E-2</v>
      </c>
      <c r="G24" s="147">
        <v>8.0419403684849997E-2</v>
      </c>
      <c r="H24" s="147">
        <v>0.15567153937309999</v>
      </c>
      <c r="I24" s="147">
        <v>0.1435956890043</v>
      </c>
      <c r="J24" s="147">
        <v>0.1841207185281</v>
      </c>
      <c r="K24" s="147">
        <v>0.15814306056419999</v>
      </c>
      <c r="L24" s="147">
        <v>7.2078124810319999E-2</v>
      </c>
      <c r="M24" s="147">
        <v>7.2836114403789995E-2</v>
      </c>
      <c r="N24" s="147">
        <v>0.1745195229107</v>
      </c>
      <c r="O24" s="147">
        <v>6.8071081407989995E-2</v>
      </c>
      <c r="P24" s="147">
        <v>0.110836229055</v>
      </c>
      <c r="Q24" s="147">
        <v>0.11380575272439999</v>
      </c>
      <c r="R24" s="147">
        <v>8.6434817252450002E-2</v>
      </c>
      <c r="S24" s="147">
        <v>0.15483975814260001</v>
      </c>
      <c r="T24" s="147">
        <v>9.1794533193590003E-2</v>
      </c>
      <c r="U24" s="147">
        <v>6.7803327064209995E-2</v>
      </c>
      <c r="V24" s="147">
        <v>5.580510392087E-2</v>
      </c>
      <c r="W24" s="147">
        <v>3.776119292499E-2</v>
      </c>
      <c r="X24" s="147">
        <v>3.832868140324E-2</v>
      </c>
      <c r="Y24" s="147">
        <v>1.6795629329190001E-2</v>
      </c>
      <c r="Z24" s="147">
        <v>1.7541784382169998E-2</v>
      </c>
      <c r="AA24" s="147">
        <v>2.9673962444819998E-2</v>
      </c>
      <c r="AB24" s="147">
        <v>5.250328869036E-2</v>
      </c>
      <c r="AC24" s="147">
        <v>7.1203753301220002E-2</v>
      </c>
      <c r="AD24" s="147">
        <v>0.12792246025160001</v>
      </c>
      <c r="AE24" s="147">
        <v>0.1517806649607</v>
      </c>
      <c r="AF24" s="147">
        <v>0.17507742310300001</v>
      </c>
      <c r="AG24" s="147">
        <v>0.204238100118</v>
      </c>
      <c r="AH24" s="147">
        <v>6.4533968709139994E-2</v>
      </c>
      <c r="AI24" s="147">
        <v>8.8728964709870004E-2</v>
      </c>
      <c r="AJ24" s="147">
        <v>7.1827358720629999E-3</v>
      </c>
      <c r="AK24" s="147">
        <v>1.465509306926E-2</v>
      </c>
      <c r="AL24" s="147">
        <v>1.25685022994E-2</v>
      </c>
      <c r="AM24" s="147">
        <v>3.2204425496320001E-2</v>
      </c>
      <c r="AN24" s="147">
        <v>4.2623658085910003E-2</v>
      </c>
      <c r="AO24" s="147">
        <v>0.1286713331131</v>
      </c>
      <c r="AP24" s="147">
        <v>0.1237254196604</v>
      </c>
      <c r="AQ24" s="147">
        <v>0.21390589493260001</v>
      </c>
      <c r="AR24" s="147">
        <v>0.21421962747350001</v>
      </c>
      <c r="AS24" s="147">
        <v>8.976762512052E-2</v>
      </c>
      <c r="AT24" s="147">
        <v>0.120475684877</v>
      </c>
      <c r="AU24" s="147">
        <v>6.9896363949429998E-3</v>
      </c>
      <c r="AV24" s="147">
        <v>1.234359797635E-2</v>
      </c>
      <c r="AW24" s="147">
        <v>1.5644062402840001E-2</v>
      </c>
      <c r="AX24" s="147">
        <v>3.7394890018020002E-2</v>
      </c>
      <c r="AY24" s="147">
        <v>6.0875978550320002E-2</v>
      </c>
      <c r="AZ24" s="147">
        <v>0.12732809699770001</v>
      </c>
      <c r="BA24" s="147">
        <v>0.12721976442729999</v>
      </c>
      <c r="BB24" s="147">
        <v>0.2184121715713</v>
      </c>
      <c r="BC24" s="147">
        <v>0.20005424686090001</v>
      </c>
      <c r="BD24" s="147">
        <v>8.7756695119310002E-2</v>
      </c>
      <c r="BE24" s="147">
        <v>0.10598085968110001</v>
      </c>
      <c r="BF24" s="147">
        <v>4.048160656324E-2</v>
      </c>
      <c r="BG24" s="147">
        <v>3.1437350665990002E-2</v>
      </c>
      <c r="BH24" s="147">
        <v>4.547872309855E-2</v>
      </c>
      <c r="BI24" s="147">
        <v>6.5740652696230001E-2</v>
      </c>
      <c r="BJ24" s="147">
        <v>6.111026077396E-2</v>
      </c>
      <c r="BK24" s="147">
        <v>0.2006060003781</v>
      </c>
      <c r="BL24" s="147">
        <v>0.14255600591260001</v>
      </c>
      <c r="BM24" s="147">
        <v>0.16687974024079999</v>
      </c>
      <c r="BN24" s="147">
        <v>0.12569290780199999</v>
      </c>
      <c r="BO24" s="147">
        <v>4.9464601262130002E-2</v>
      </c>
      <c r="BP24" s="147">
        <v>7.055215060641E-2</v>
      </c>
      <c r="BQ24" s="147">
        <v>6.5819679912890006E-2</v>
      </c>
      <c r="BR24" s="147">
        <v>4.0160888114439998E-2</v>
      </c>
      <c r="BS24" s="147">
        <v>5.534228330846E-2</v>
      </c>
      <c r="BT24" s="147">
        <v>7.3057709851479996E-2</v>
      </c>
      <c r="BU24" s="147">
        <v>7.871887739623E-2</v>
      </c>
      <c r="BV24" s="147">
        <v>0.13814194563939999</v>
      </c>
      <c r="BW24" s="147">
        <v>8.7047941237689996E-2</v>
      </c>
      <c r="BX24" s="147">
        <v>0.1348872685734</v>
      </c>
      <c r="BY24" s="147">
        <v>0.1612854422603</v>
      </c>
      <c r="BZ24" s="147">
        <v>6.3474345927960002E-2</v>
      </c>
      <c r="CA24" s="147">
        <v>0.1020636177778</v>
      </c>
      <c r="CB24" s="147">
        <v>3.6885393788780002E-2</v>
      </c>
      <c r="CC24" s="147">
        <v>2.7862227367250001E-2</v>
      </c>
      <c r="CD24" s="147">
        <v>3.1929881910630002E-2</v>
      </c>
      <c r="CE24" s="147">
        <v>4.6352142057369997E-2</v>
      </c>
      <c r="CF24" s="147">
        <v>8.2991496833679998E-2</v>
      </c>
      <c r="CG24" s="147">
        <v>0.13833462880049999</v>
      </c>
      <c r="CH24" s="147">
        <v>0.1097753467243</v>
      </c>
      <c r="CI24" s="147">
        <v>0.1701263392754</v>
      </c>
      <c r="CJ24" s="147">
        <v>0.18077530234879999</v>
      </c>
      <c r="CK24" s="147">
        <v>7.1019946052009994E-2</v>
      </c>
      <c r="CL24" s="147">
        <v>0.10394729484119999</v>
      </c>
      <c r="CM24" s="147">
        <v>2.4993710089969999E-2</v>
      </c>
      <c r="CN24" s="147">
        <v>1.9475067686730001E-2</v>
      </c>
      <c r="CO24" s="147">
        <v>2.0273180366110002E-2</v>
      </c>
      <c r="CP24" s="147">
        <v>4.3435298204489999E-2</v>
      </c>
      <c r="CQ24" s="147">
        <v>6.2589568487800007E-2</v>
      </c>
      <c r="CR24" s="147">
        <v>0.17741925227200001</v>
      </c>
      <c r="CS24" s="147">
        <v>0.1322352325658</v>
      </c>
      <c r="CT24" s="147">
        <v>0.19171881024830001</v>
      </c>
      <c r="CU24" s="147">
        <v>0.1666967678257</v>
      </c>
      <c r="CV24" s="147">
        <v>6.8401131468059997E-2</v>
      </c>
      <c r="CW24" s="147">
        <v>9.2761980785050005E-2</v>
      </c>
      <c r="CX24" s="147">
        <v>1.0231878214830001E-2</v>
      </c>
      <c r="CY24" s="147">
        <v>1.9931284047070001E-2</v>
      </c>
      <c r="CZ24" s="147">
        <v>3.103334091752E-2</v>
      </c>
      <c r="DA24" s="147">
        <v>5.2497907146949997E-2</v>
      </c>
      <c r="DB24" s="147">
        <v>7.0360807725170005E-2</v>
      </c>
      <c r="DC24" s="147">
        <v>0.16491665223259999</v>
      </c>
      <c r="DD24" s="147">
        <v>0.137969709946</v>
      </c>
      <c r="DE24" s="147">
        <v>0.1897576094234</v>
      </c>
      <c r="DF24" s="147">
        <v>0.1474122781436</v>
      </c>
      <c r="DG24" s="147">
        <v>8.2410889786889999E-2</v>
      </c>
      <c r="DH24" s="147">
        <v>9.347764241598E-2</v>
      </c>
      <c r="DI24" s="147">
        <v>9.4608984952349998E-2</v>
      </c>
      <c r="DJ24" s="147">
        <v>3.1799191337159999E-2</v>
      </c>
      <c r="DK24" s="147">
        <v>3.319758613294E-2</v>
      </c>
      <c r="DL24" s="147">
        <v>6.4256986496660007E-2</v>
      </c>
      <c r="DM24" s="147">
        <v>7.0133966871039996E-2</v>
      </c>
      <c r="DN24" s="147">
        <v>0.23503872297100001</v>
      </c>
      <c r="DO24" s="147">
        <v>9.947541332024E-2</v>
      </c>
      <c r="DP24" s="147">
        <v>0.1146450205823</v>
      </c>
      <c r="DQ24" s="147">
        <v>0.12814874046479999</v>
      </c>
      <c r="DR24" s="147">
        <v>5.6168473438809999E-2</v>
      </c>
      <c r="DS24" s="147">
        <v>7.2526913432660003E-2</v>
      </c>
      <c r="DT24" s="147">
        <v>4.6713501358730002E-2</v>
      </c>
      <c r="DU24" s="147">
        <v>3.619401957829E-2</v>
      </c>
      <c r="DV24" s="147">
        <v>4.5024044612189999E-2</v>
      </c>
      <c r="DW24" s="147">
        <v>7.5403988309209996E-2</v>
      </c>
      <c r="DX24" s="147">
        <v>9.3031808399280005E-2</v>
      </c>
      <c r="DY24" s="147">
        <v>0.15877571555459999</v>
      </c>
      <c r="DZ24" s="147">
        <v>0.1194645351288</v>
      </c>
      <c r="EA24" s="147">
        <v>0.1811932706387</v>
      </c>
      <c r="EB24" s="147">
        <v>0.1210530709278</v>
      </c>
      <c r="EC24" s="147">
        <v>5.0847237357720003E-2</v>
      </c>
      <c r="ED24" s="147">
        <v>7.2298808134699993E-2</v>
      </c>
    </row>
    <row r="25" spans="1:134" x14ac:dyDescent="0.35">
      <c r="B25" t="s">
        <v>82</v>
      </c>
      <c r="C25" s="147">
        <v>1.532727686825E-2</v>
      </c>
      <c r="D25" s="147">
        <v>1.3025445184480001E-2</v>
      </c>
      <c r="E25" s="147">
        <v>3.014697001167E-2</v>
      </c>
      <c r="F25" s="147">
        <v>3.9446667420490002E-2</v>
      </c>
      <c r="G25" s="147">
        <v>5.6971754136130003E-2</v>
      </c>
      <c r="H25" s="147">
        <v>0.12643847096210001</v>
      </c>
      <c r="I25" s="147">
        <v>0.12567472736160001</v>
      </c>
      <c r="J25" s="147">
        <v>0.2074682249424</v>
      </c>
      <c r="K25" s="147">
        <v>0.14535553510400001</v>
      </c>
      <c r="L25" s="147">
        <v>9.7520615206150005E-2</v>
      </c>
      <c r="M25" s="147">
        <v>0.14262431280269999</v>
      </c>
      <c r="N25" s="147">
        <v>0.21172597037300001</v>
      </c>
      <c r="O25" s="147">
        <v>9.5141323010690004E-2</v>
      </c>
      <c r="P25" s="147">
        <v>0.11683586478040001</v>
      </c>
      <c r="Q25" s="147">
        <v>0.1131350688052</v>
      </c>
      <c r="R25" s="147">
        <v>5.958581816755E-2</v>
      </c>
      <c r="S25" s="147">
        <v>0.1263055890259</v>
      </c>
      <c r="T25" s="147">
        <v>4.5269348738340001E-2</v>
      </c>
      <c r="U25" s="147">
        <v>6.0619106047310002E-2</v>
      </c>
      <c r="V25" s="147">
        <v>7.6656838525859999E-2</v>
      </c>
      <c r="W25" s="147">
        <v>4.9271942964800003E-2</v>
      </c>
      <c r="X25" s="147">
        <v>4.5453129560970001E-2</v>
      </c>
      <c r="Y25" s="147">
        <v>1.082261355308E-2</v>
      </c>
      <c r="Z25" s="147">
        <v>8.6817320307570004E-3</v>
      </c>
      <c r="AA25" s="147">
        <v>2.2740216267510001E-2</v>
      </c>
      <c r="AB25" s="147">
        <v>3.6638173695919998E-2</v>
      </c>
      <c r="AC25" s="147">
        <v>5.3239551132709999E-2</v>
      </c>
      <c r="AD25" s="147">
        <v>0.1244357343373</v>
      </c>
      <c r="AE25" s="147">
        <v>0.13713491840370001</v>
      </c>
      <c r="AF25" s="147">
        <v>0.18586018512499999</v>
      </c>
      <c r="AG25" s="147">
        <v>0.19310555056549999</v>
      </c>
      <c r="AH25" s="147">
        <v>8.2083374606670007E-2</v>
      </c>
      <c r="AI25" s="147">
        <v>0.1452579502818</v>
      </c>
      <c r="AJ25" s="147">
        <v>1.509743401216E-2</v>
      </c>
      <c r="AK25" s="147">
        <v>9.6721974815520001E-3</v>
      </c>
      <c r="AL25" s="147">
        <v>4.3990123218070002E-3</v>
      </c>
      <c r="AM25" s="147">
        <v>2.483945682939E-2</v>
      </c>
      <c r="AN25" s="147">
        <v>3.6787056283220002E-2</v>
      </c>
      <c r="AO25" s="147">
        <v>0.1142833108553</v>
      </c>
      <c r="AP25" s="147">
        <v>0.124658467814</v>
      </c>
      <c r="AQ25" s="147">
        <v>0.17628427590689999</v>
      </c>
      <c r="AR25" s="147">
        <v>0.19862095076540001</v>
      </c>
      <c r="AS25" s="147">
        <v>0.1071697896974</v>
      </c>
      <c r="AT25" s="147">
        <v>0.18818804803280001</v>
      </c>
      <c r="AU25" s="147">
        <v>9.4690773336400004E-3</v>
      </c>
      <c r="AV25" s="147">
        <v>1.232135143978E-2</v>
      </c>
      <c r="AW25" s="147">
        <v>2.0727516352139999E-2</v>
      </c>
      <c r="AX25" s="147">
        <v>2.8008849573579998E-2</v>
      </c>
      <c r="AY25" s="147">
        <v>5.4122058681669999E-2</v>
      </c>
      <c r="AZ25" s="147">
        <v>0.11182092968979999</v>
      </c>
      <c r="BA25" s="147">
        <v>0.14232138229130001</v>
      </c>
      <c r="BB25" s="147">
        <v>0.14869513992030001</v>
      </c>
      <c r="BC25" s="147">
        <v>0.19131467860179999</v>
      </c>
      <c r="BD25" s="147">
        <v>0.1214318878034</v>
      </c>
      <c r="BE25" s="147">
        <v>0.15976712831260001</v>
      </c>
      <c r="BF25" s="147">
        <v>4.5888451834579999E-2</v>
      </c>
      <c r="BG25" s="147">
        <v>2.6079298059940002E-2</v>
      </c>
      <c r="BH25" s="147">
        <v>2.545796284626E-2</v>
      </c>
      <c r="BI25" s="147">
        <v>3.4086327975969999E-2</v>
      </c>
      <c r="BJ25" s="147">
        <v>5.0958602141590002E-2</v>
      </c>
      <c r="BK25" s="147">
        <v>0.16396010807520001</v>
      </c>
      <c r="BL25" s="147">
        <v>0.16470705809649999</v>
      </c>
      <c r="BM25" s="147">
        <v>0.1411463566451</v>
      </c>
      <c r="BN25" s="147">
        <v>0.13979338764349999</v>
      </c>
      <c r="BO25" s="147">
        <v>7.9697934419010005E-2</v>
      </c>
      <c r="BP25" s="147">
        <v>0.1282245122623</v>
      </c>
      <c r="BQ25" s="147">
        <v>6.3031805007899996E-2</v>
      </c>
      <c r="BR25" s="147">
        <v>3.7730953571879999E-2</v>
      </c>
      <c r="BS25" s="147">
        <v>4.544953672852E-2</v>
      </c>
      <c r="BT25" s="147">
        <v>5.0309376285750003E-2</v>
      </c>
      <c r="BU25" s="147">
        <v>5.3631295097250002E-2</v>
      </c>
      <c r="BV25" s="147">
        <v>0.14483813613679999</v>
      </c>
      <c r="BW25" s="147">
        <v>7.4286608662570003E-2</v>
      </c>
      <c r="BX25" s="147">
        <v>0.1181056125828</v>
      </c>
      <c r="BY25" s="147">
        <v>0.16130703445819999</v>
      </c>
      <c r="BZ25" s="147">
        <v>8.2303974368899996E-2</v>
      </c>
      <c r="CA25" s="147">
        <v>0.16900566709939999</v>
      </c>
      <c r="CB25" s="147">
        <v>4.149925795803E-2</v>
      </c>
      <c r="CC25" s="147">
        <v>1.347999432142E-2</v>
      </c>
      <c r="CD25" s="147">
        <v>1.4405738289130001E-2</v>
      </c>
      <c r="CE25" s="147">
        <v>5.7106321827189999E-2</v>
      </c>
      <c r="CF25" s="147">
        <v>5.185364736722E-2</v>
      </c>
      <c r="CG25" s="147">
        <v>0.125996016455</v>
      </c>
      <c r="CH25" s="147">
        <v>0.1044744197187</v>
      </c>
      <c r="CI25" s="147">
        <v>0.15646078742360001</v>
      </c>
      <c r="CJ25" s="147">
        <v>0.1743630480799</v>
      </c>
      <c r="CK25" s="147">
        <v>8.9808382080690002E-2</v>
      </c>
      <c r="CL25" s="147">
        <v>0.17055238647910001</v>
      </c>
      <c r="CM25" s="147">
        <v>3.4586993941660003E-2</v>
      </c>
      <c r="CN25" s="147">
        <v>1.9649216450769998E-2</v>
      </c>
      <c r="CO25" s="147">
        <v>5.8570580430390004E-3</v>
      </c>
      <c r="CP25" s="147">
        <v>2.8048516670040002E-2</v>
      </c>
      <c r="CQ25" s="147">
        <v>4.4743809606889999E-2</v>
      </c>
      <c r="CR25" s="147">
        <v>0.1141223471301</v>
      </c>
      <c r="CS25" s="147">
        <v>0.1247637374797</v>
      </c>
      <c r="CT25" s="147">
        <v>0.1765788686442</v>
      </c>
      <c r="CU25" s="147">
        <v>0.20498270668169999</v>
      </c>
      <c r="CV25" s="147">
        <v>8.9586761917800004E-2</v>
      </c>
      <c r="CW25" s="147">
        <v>0.15707998343419999</v>
      </c>
      <c r="CX25" s="147">
        <v>2.731722114725E-2</v>
      </c>
      <c r="CY25" s="147">
        <v>1.4300735454810001E-2</v>
      </c>
      <c r="CZ25" s="147">
        <v>1.7499357433590001E-2</v>
      </c>
      <c r="DA25" s="147">
        <v>4.7442314413380003E-2</v>
      </c>
      <c r="DB25" s="147">
        <v>5.0715324078130002E-2</v>
      </c>
      <c r="DC25" s="147">
        <v>0.1371029737061</v>
      </c>
      <c r="DD25" s="147">
        <v>0.13662585036</v>
      </c>
      <c r="DE25" s="147">
        <v>0.17004725817300001</v>
      </c>
      <c r="DF25" s="147">
        <v>0.1794803975109</v>
      </c>
      <c r="DG25" s="147">
        <v>5.95212932867E-2</v>
      </c>
      <c r="DH25" s="147">
        <v>0.15994727443609999</v>
      </c>
      <c r="DI25" s="147">
        <v>0.103287025542</v>
      </c>
      <c r="DJ25" s="147">
        <v>3.121408308309E-2</v>
      </c>
      <c r="DK25" s="147">
        <v>2.5118096740819999E-2</v>
      </c>
      <c r="DL25" s="147">
        <v>6.3337502559769998E-2</v>
      </c>
      <c r="DM25" s="147">
        <v>5.8103857574060003E-2</v>
      </c>
      <c r="DN25" s="147">
        <v>0.1836835739163</v>
      </c>
      <c r="DO25" s="147">
        <v>9.1787634318460001E-2</v>
      </c>
      <c r="DP25" s="147">
        <v>0.1174356601875</v>
      </c>
      <c r="DQ25" s="147">
        <v>0.13218825753970001</v>
      </c>
      <c r="DR25" s="147">
        <v>5.5920561934909997E-2</v>
      </c>
      <c r="DS25" s="147">
        <v>0.13792374660330001</v>
      </c>
      <c r="DT25" s="147">
        <v>5.0820753345360001E-2</v>
      </c>
      <c r="DU25" s="147">
        <v>4.3577965149000003E-2</v>
      </c>
      <c r="DV25" s="147">
        <v>4.0662635028840002E-2</v>
      </c>
      <c r="DW25" s="147">
        <v>5.5019989821650003E-2</v>
      </c>
      <c r="DX25" s="147">
        <v>6.867446440977E-2</v>
      </c>
      <c r="DY25" s="147">
        <v>0.1586017364714</v>
      </c>
      <c r="DZ25" s="147">
        <v>0.119852249593</v>
      </c>
      <c r="EA25" s="147">
        <v>0.14240566612239999</v>
      </c>
      <c r="EB25" s="147">
        <v>0.1514784929064</v>
      </c>
      <c r="EC25" s="147">
        <v>5.99665154454E-2</v>
      </c>
      <c r="ED25" s="147">
        <v>0.1089395317067</v>
      </c>
    </row>
    <row r="26" spans="1:134" x14ac:dyDescent="0.35">
      <c r="A26" t="s">
        <v>83</v>
      </c>
      <c r="B26" t="s">
        <v>84</v>
      </c>
      <c r="C26" s="147">
        <v>8.1705210959680002E-2</v>
      </c>
      <c r="D26" s="147">
        <v>2.3507692731350002E-2</v>
      </c>
      <c r="E26" s="147">
        <v>6.2857860003949995E-2</v>
      </c>
      <c r="F26" s="147">
        <v>9.3684515350819994E-2</v>
      </c>
      <c r="G26" s="147">
        <v>0.1071657308544</v>
      </c>
      <c r="H26" s="147">
        <v>0.15442577175389999</v>
      </c>
      <c r="I26" s="147">
        <v>0.148845513974</v>
      </c>
      <c r="J26" s="147">
        <v>0.1314192179093</v>
      </c>
      <c r="K26" s="147">
        <v>8.9397470262360001E-2</v>
      </c>
      <c r="L26" s="147">
        <v>6.2941740749130004E-2</v>
      </c>
      <c r="M26" s="147">
        <v>4.4049275451009999E-2</v>
      </c>
      <c r="N26" s="147">
        <v>0.1678769853887</v>
      </c>
      <c r="O26" s="147">
        <v>0.1322719813894</v>
      </c>
      <c r="P26" s="147">
        <v>0.1053279158738</v>
      </c>
      <c r="Q26" s="147">
        <v>0.1026111473503</v>
      </c>
      <c r="R26" s="147">
        <v>0.1159497280233</v>
      </c>
      <c r="S26" s="147">
        <v>0.13748279161310001</v>
      </c>
      <c r="T26" s="147">
        <v>3.6653082478480002E-2</v>
      </c>
      <c r="U26" s="147">
        <v>0.1214433676909</v>
      </c>
      <c r="V26" s="147">
        <v>4.8437530432560001E-2</v>
      </c>
      <c r="W26" s="147">
        <v>3.1945469759420003E-2</v>
      </c>
      <c r="X26" s="147">
        <v>0</v>
      </c>
      <c r="Y26" s="147">
        <v>1.6100588128010001E-2</v>
      </c>
      <c r="Z26" s="147">
        <v>1.7257783309590002E-2</v>
      </c>
      <c r="AA26" s="147">
        <v>6.4092586921280004E-2</v>
      </c>
      <c r="AB26" s="147">
        <v>0.1371235200341</v>
      </c>
      <c r="AC26" s="147">
        <v>4.4484494838369998E-2</v>
      </c>
      <c r="AD26" s="147">
        <v>0.23233577431749999</v>
      </c>
      <c r="AE26" s="147">
        <v>7.1891586024120005E-2</v>
      </c>
      <c r="AF26" s="147">
        <v>0.2182685952683</v>
      </c>
      <c r="AG26" s="147">
        <v>0.12542053687730001</v>
      </c>
      <c r="AH26" s="147">
        <v>7.4806482139039999E-3</v>
      </c>
      <c r="AI26" s="147">
        <v>6.5543886067589999E-2</v>
      </c>
      <c r="AJ26" s="147">
        <v>0</v>
      </c>
      <c r="AK26" s="147">
        <v>0.13773497220440001</v>
      </c>
      <c r="AL26" s="147">
        <v>6.6838073269050002E-2</v>
      </c>
      <c r="AM26" s="147">
        <v>1.812079262806E-2</v>
      </c>
      <c r="AN26" s="147">
        <v>5.5323308054149999E-2</v>
      </c>
      <c r="AO26" s="147">
        <v>0.13020784357289999</v>
      </c>
      <c r="AP26" s="147">
        <v>0.17330722106900001</v>
      </c>
      <c r="AQ26" s="147">
        <v>0.1032345235488</v>
      </c>
      <c r="AR26" s="147">
        <v>0.1746080390693</v>
      </c>
      <c r="AS26" s="147">
        <v>7.1638918329809995E-2</v>
      </c>
      <c r="AT26" s="147">
        <v>6.8986308254519998E-2</v>
      </c>
      <c r="AU26" s="147">
        <v>7.6792494939190003E-3</v>
      </c>
      <c r="AV26" s="147">
        <v>2.3581236341920001E-2</v>
      </c>
      <c r="AW26" s="147">
        <v>6.3211051924059999E-2</v>
      </c>
      <c r="AX26" s="147">
        <v>4.7622969308710003E-2</v>
      </c>
      <c r="AY26" s="147">
        <v>4.0502023234139997E-2</v>
      </c>
      <c r="AZ26" s="147">
        <v>0.2047179136991</v>
      </c>
      <c r="BA26" s="147">
        <v>0.23669344428620001</v>
      </c>
      <c r="BB26" s="147">
        <v>0.1266440455757</v>
      </c>
      <c r="BC26" s="147">
        <v>7.7295120715819995E-2</v>
      </c>
      <c r="BD26" s="147">
        <v>7.7610673964829999E-2</v>
      </c>
      <c r="BE26" s="147">
        <v>9.4442271455540003E-2</v>
      </c>
      <c r="BF26" s="147">
        <v>3.4349821457049998E-2</v>
      </c>
      <c r="BG26" s="147">
        <v>7.4166413779979998E-2</v>
      </c>
      <c r="BH26" s="147">
        <v>3.4368663132320003E-2</v>
      </c>
      <c r="BI26" s="147">
        <v>0.1324950940296</v>
      </c>
      <c r="BJ26" s="147">
        <v>5.6685280791209998E-2</v>
      </c>
      <c r="BK26" s="147">
        <v>0.25578363611299998</v>
      </c>
      <c r="BL26" s="147">
        <v>6.7225856071469997E-2</v>
      </c>
      <c r="BM26" s="147">
        <v>9.4494573558280004E-2</v>
      </c>
      <c r="BN26" s="147">
        <v>0.12996876187709999</v>
      </c>
      <c r="BO26" s="147">
        <v>3.9426117973329997E-2</v>
      </c>
      <c r="BP26" s="147">
        <v>8.1035781216589997E-2</v>
      </c>
      <c r="BQ26" s="147">
        <v>0.12476416473519999</v>
      </c>
      <c r="BR26" s="147">
        <v>6.9258040136689999E-2</v>
      </c>
      <c r="BS26" s="147">
        <v>6.8056533504449998E-2</v>
      </c>
      <c r="BT26" s="147">
        <v>6.8410104826070003E-2</v>
      </c>
      <c r="BU26" s="147">
        <v>2.3515622775809999E-2</v>
      </c>
      <c r="BV26" s="147">
        <v>0.23211527585649999</v>
      </c>
      <c r="BW26" s="147">
        <v>4.8650750612570001E-2</v>
      </c>
      <c r="BX26" s="147">
        <v>0.10740702513890001</v>
      </c>
      <c r="BY26" s="147">
        <v>0.10960169059530001</v>
      </c>
      <c r="BZ26" s="147">
        <v>5.8015347670000002E-2</v>
      </c>
      <c r="CA26" s="147">
        <v>9.0205444148550001E-2</v>
      </c>
      <c r="CB26" s="147">
        <v>2.868899329793E-2</v>
      </c>
      <c r="CC26" s="147">
        <v>2.3581236341920001E-2</v>
      </c>
      <c r="CD26" s="147">
        <v>3.2913567565039999E-2</v>
      </c>
      <c r="CE26" s="147">
        <v>4.8466870916479998E-2</v>
      </c>
      <c r="CF26" s="147">
        <v>6.8399950957890004E-2</v>
      </c>
      <c r="CG26" s="147">
        <v>0.34962736287899998</v>
      </c>
      <c r="CH26" s="147">
        <v>4.900993389022E-2</v>
      </c>
      <c r="CI26" s="147">
        <v>0.1074291451835</v>
      </c>
      <c r="CJ26" s="147">
        <v>0.16231866071090001</v>
      </c>
      <c r="CK26" s="147">
        <v>8.6506452825510005E-2</v>
      </c>
      <c r="CL26" s="147">
        <v>4.3057825431570003E-2</v>
      </c>
      <c r="CM26" s="147">
        <v>6.5333798126529993E-2</v>
      </c>
      <c r="CN26" s="147">
        <v>7.4806482139039999E-3</v>
      </c>
      <c r="CO26" s="147">
        <v>1.9084204320429999E-2</v>
      </c>
      <c r="CP26" s="147">
        <v>4.7334510811700002E-2</v>
      </c>
      <c r="CQ26" s="147">
        <v>6.213184005828E-2</v>
      </c>
      <c r="CR26" s="147">
        <v>0.22877729030419999</v>
      </c>
      <c r="CS26" s="147">
        <v>0.2257397625616</v>
      </c>
      <c r="CT26" s="147">
        <v>0.1477877246681</v>
      </c>
      <c r="CU26" s="147">
        <v>6.016809615154E-2</v>
      </c>
      <c r="CV26" s="147">
        <v>7.6952951624899998E-2</v>
      </c>
      <c r="CW26" s="147">
        <v>5.9209173158830002E-2</v>
      </c>
      <c r="CX26" s="147">
        <v>3.3103742235220002E-2</v>
      </c>
      <c r="CY26" s="147">
        <v>2.6877373228720001E-2</v>
      </c>
      <c r="CZ26" s="147">
        <v>6.4557188081959996E-2</v>
      </c>
      <c r="DA26" s="147">
        <v>9.0106029783570005E-2</v>
      </c>
      <c r="DB26" s="147">
        <v>9.7771350956900004E-3</v>
      </c>
      <c r="DC26" s="147">
        <v>0.25414167386039999</v>
      </c>
      <c r="DD26" s="147">
        <v>0.1481102104972</v>
      </c>
      <c r="DE26" s="147">
        <v>0.1399948024088</v>
      </c>
      <c r="DF26" s="147">
        <v>0.11886018039439999</v>
      </c>
      <c r="DG26" s="147">
        <v>6.2941740749130004E-2</v>
      </c>
      <c r="DH26" s="147">
        <v>5.1529923664919999E-2</v>
      </c>
      <c r="DI26" s="147">
        <v>0.12825216800379999</v>
      </c>
      <c r="DJ26" s="147">
        <v>7.6810773020930007E-2</v>
      </c>
      <c r="DK26" s="147">
        <v>2.6950013869859998E-2</v>
      </c>
      <c r="DL26" s="147">
        <v>0.1159550193099</v>
      </c>
      <c r="DM26" s="147">
        <v>9.3741009908580003E-2</v>
      </c>
      <c r="DN26" s="147">
        <v>0.14885039986510001</v>
      </c>
      <c r="DO26" s="147">
        <v>0.1002437851707</v>
      </c>
      <c r="DP26" s="147">
        <v>0.11541467995680001</v>
      </c>
      <c r="DQ26" s="147">
        <v>8.5842244288589997E-2</v>
      </c>
      <c r="DR26" s="147">
        <v>4.5683957439539999E-2</v>
      </c>
      <c r="DS26" s="147">
        <v>6.225594916636E-2</v>
      </c>
      <c r="DT26" s="147">
        <v>7.2884752973469996E-2</v>
      </c>
      <c r="DU26" s="147">
        <v>5.8689773534550002E-2</v>
      </c>
      <c r="DV26" s="147">
        <v>6.37895300641E-2</v>
      </c>
      <c r="DW26" s="147">
        <v>0.1021004689523</v>
      </c>
      <c r="DX26" s="147">
        <v>7.7716996158500001E-2</v>
      </c>
      <c r="DY26" s="147">
        <v>0.21962791656389999</v>
      </c>
      <c r="DZ26" s="147">
        <v>8.8006544717689997E-2</v>
      </c>
      <c r="EA26" s="147">
        <v>9.2206959600620003E-2</v>
      </c>
      <c r="EB26" s="147">
        <v>8.5727327268280001E-2</v>
      </c>
      <c r="EC26" s="147">
        <v>7.1753835350120004E-2</v>
      </c>
      <c r="ED26" s="147">
        <v>6.7495894816479995E-2</v>
      </c>
    </row>
    <row r="27" spans="1:134" x14ac:dyDescent="0.35">
      <c r="B27" t="s">
        <v>85</v>
      </c>
      <c r="C27" s="147">
        <v>2.23508166184E-2</v>
      </c>
      <c r="D27" s="147">
        <v>6.4196722467540004E-2</v>
      </c>
      <c r="E27" s="147">
        <v>2.8290619612170002E-2</v>
      </c>
      <c r="F27" s="147">
        <v>9.18318996548E-2</v>
      </c>
      <c r="G27" s="147">
        <v>7.8446565199339999E-2</v>
      </c>
      <c r="H27" s="147">
        <v>9.7770998777289994E-2</v>
      </c>
      <c r="I27" s="147">
        <v>0.1129766161451</v>
      </c>
      <c r="J27" s="147">
        <v>0.2177862353128</v>
      </c>
      <c r="K27" s="147">
        <v>0.1576764305253</v>
      </c>
      <c r="L27" s="147">
        <v>5.9720285266890001E-2</v>
      </c>
      <c r="M27" s="147">
        <v>6.8952810420329996E-2</v>
      </c>
      <c r="N27" s="147">
        <v>0.19202029657950001</v>
      </c>
      <c r="O27" s="147">
        <v>0.1047755535184</v>
      </c>
      <c r="P27" s="147">
        <v>0.1587590325738</v>
      </c>
      <c r="Q27" s="147">
        <v>9.1084473269739993E-2</v>
      </c>
      <c r="R27" s="147">
        <v>9.6325336115490004E-2</v>
      </c>
      <c r="S27" s="147">
        <v>0.1564481917029</v>
      </c>
      <c r="T27" s="147">
        <v>6.4362433007930001E-2</v>
      </c>
      <c r="U27" s="147">
        <v>9.2118317211389994E-2</v>
      </c>
      <c r="V27" s="147">
        <v>1.907081470225E-2</v>
      </c>
      <c r="W27" s="147">
        <v>6.9132726838709996E-3</v>
      </c>
      <c r="X27" s="147">
        <v>1.8122278634809998E-2</v>
      </c>
      <c r="Y27" s="147">
        <v>2.854749785183E-2</v>
      </c>
      <c r="Z27" s="147">
        <v>2.5531239480589999E-2</v>
      </c>
      <c r="AA27" s="147">
        <v>2.4094339427320002E-2</v>
      </c>
      <c r="AB27" s="147">
        <v>7.2295103687679996E-2</v>
      </c>
      <c r="AC27" s="147">
        <v>6.4660753803480006E-2</v>
      </c>
      <c r="AD27" s="147">
        <v>0.1438291650114</v>
      </c>
      <c r="AE27" s="147">
        <v>0.1018625134996</v>
      </c>
      <c r="AF27" s="147">
        <v>0.1894690849716</v>
      </c>
      <c r="AG27" s="147">
        <v>0.203797130839</v>
      </c>
      <c r="AH27" s="147">
        <v>6.4654070850270001E-2</v>
      </c>
      <c r="AI27" s="147">
        <v>8.12591005773E-2</v>
      </c>
      <c r="AJ27" s="147">
        <v>2.0634955774200001E-3</v>
      </c>
      <c r="AK27" s="147">
        <v>2.1469742585580001E-2</v>
      </c>
      <c r="AL27" s="147">
        <v>2.0634955774200001E-3</v>
      </c>
      <c r="AM27" s="147">
        <v>5.2703742658120001E-2</v>
      </c>
      <c r="AN27" s="147">
        <v>7.3312134762129999E-2</v>
      </c>
      <c r="AO27" s="147">
        <v>0.14731827139430001</v>
      </c>
      <c r="AP27" s="147">
        <v>9.1962044687730005E-2</v>
      </c>
      <c r="AQ27" s="147">
        <v>0.20414053052389999</v>
      </c>
      <c r="AR27" s="147">
        <v>0.23797731839360001</v>
      </c>
      <c r="AS27" s="147">
        <v>7.4096395270099993E-2</v>
      </c>
      <c r="AT27" s="147">
        <v>9.2892828569659996E-2</v>
      </c>
      <c r="AU27" s="147">
        <v>8.1691816739290005E-3</v>
      </c>
      <c r="AV27" s="147">
        <v>1.2340090470849999E-2</v>
      </c>
      <c r="AW27" s="147">
        <v>4.2865131373669998E-2</v>
      </c>
      <c r="AX27" s="147">
        <v>4.4702021290950002E-2</v>
      </c>
      <c r="AY27" s="147">
        <v>5.588573711974E-2</v>
      </c>
      <c r="AZ27" s="147">
        <v>0.1643116310868</v>
      </c>
      <c r="BA27" s="147">
        <v>0.12557692747800001</v>
      </c>
      <c r="BB27" s="147">
        <v>0.17674874708749999</v>
      </c>
      <c r="BC27" s="147">
        <v>0.15712460921820001</v>
      </c>
      <c r="BD27" s="147">
        <v>0.1247563630758</v>
      </c>
      <c r="BE27" s="147">
        <v>8.7519560124570003E-2</v>
      </c>
      <c r="BF27" s="147">
        <v>3.929380535529E-2</v>
      </c>
      <c r="BG27" s="147">
        <v>3.3463767893129999E-2</v>
      </c>
      <c r="BH27" s="147">
        <v>8.2754865128340002E-2</v>
      </c>
      <c r="BI27" s="147">
        <v>4.7551183457680002E-2</v>
      </c>
      <c r="BJ27" s="147">
        <v>6.2570336764910001E-2</v>
      </c>
      <c r="BK27" s="147">
        <v>0.19659106895690001</v>
      </c>
      <c r="BL27" s="147">
        <v>0.13538816534000001</v>
      </c>
      <c r="BM27" s="147">
        <v>0.1370844280239</v>
      </c>
      <c r="BN27" s="147">
        <v>7.8294301332879998E-2</v>
      </c>
      <c r="BO27" s="147">
        <v>9.3568701189270007E-2</v>
      </c>
      <c r="BP27" s="147">
        <v>9.3439376557639994E-2</v>
      </c>
      <c r="BQ27" s="147">
        <v>7.1197719933380005E-2</v>
      </c>
      <c r="BR27" s="147">
        <v>5.7126731055160002E-2</v>
      </c>
      <c r="BS27" s="147">
        <v>0.1123484809028</v>
      </c>
      <c r="BT27" s="147">
        <v>6.7479461040490005E-2</v>
      </c>
      <c r="BU27" s="147">
        <v>9.111675707571E-2</v>
      </c>
      <c r="BV27" s="147">
        <v>0.16154747781350001</v>
      </c>
      <c r="BW27" s="147">
        <v>7.6917771647409997E-2</v>
      </c>
      <c r="BX27" s="147">
        <v>8.8778072800230007E-2</v>
      </c>
      <c r="BY27" s="147">
        <v>0.1471320941166</v>
      </c>
      <c r="BZ27" s="147">
        <v>6.1065830826329999E-2</v>
      </c>
      <c r="CA27" s="147">
        <v>6.5289602788480006E-2</v>
      </c>
      <c r="CB27" s="147">
        <v>6.6619461596099994E-2</v>
      </c>
      <c r="CC27" s="147">
        <v>2.400294275078E-2</v>
      </c>
      <c r="CD27" s="147">
        <v>2.030662741691E-2</v>
      </c>
      <c r="CE27" s="147">
        <v>5.4242431030439998E-2</v>
      </c>
      <c r="CF27" s="147">
        <v>8.9671863348309996E-2</v>
      </c>
      <c r="CG27" s="147">
        <v>0.15433870867739999</v>
      </c>
      <c r="CH27" s="147">
        <v>0.12836451668689999</v>
      </c>
      <c r="CI27" s="147">
        <v>0.12781620618010001</v>
      </c>
      <c r="CJ27" s="147">
        <v>0.15225420678919999</v>
      </c>
      <c r="CK27" s="147">
        <v>9.2449942667249999E-2</v>
      </c>
      <c r="CL27" s="147">
        <v>8.9933092856539998E-2</v>
      </c>
      <c r="CM27" s="147">
        <v>3.3293576602589997E-2</v>
      </c>
      <c r="CN27" s="147">
        <v>1.8202443888189999E-2</v>
      </c>
      <c r="CO27" s="147">
        <v>4.1535575219800003E-2</v>
      </c>
      <c r="CP27" s="147">
        <v>3.0045778005269998E-2</v>
      </c>
      <c r="CQ27" s="147">
        <v>7.723186067045E-2</v>
      </c>
      <c r="CR27" s="147">
        <v>0.16403037355940001</v>
      </c>
      <c r="CS27" s="147">
        <v>0.12739304211640001</v>
      </c>
      <c r="CT27" s="147">
        <v>0.1984759258954</v>
      </c>
      <c r="CU27" s="147">
        <v>0.11933519081549999</v>
      </c>
      <c r="CV27" s="147">
        <v>8.7026094147840002E-2</v>
      </c>
      <c r="CW27" s="147">
        <v>0.1034301390792</v>
      </c>
      <c r="CX27" s="147">
        <v>2.632854410547E-2</v>
      </c>
      <c r="CY27" s="147">
        <v>2.449607194256E-2</v>
      </c>
      <c r="CZ27" s="147">
        <v>3.064806258391E-2</v>
      </c>
      <c r="DA27" s="147">
        <v>5.8975045622519998E-2</v>
      </c>
      <c r="DB27" s="147">
        <v>7.0543191297089997E-2</v>
      </c>
      <c r="DC27" s="147">
        <v>0.17431099971700001</v>
      </c>
      <c r="DD27" s="147">
        <v>0.12735428422510001</v>
      </c>
      <c r="DE27" s="147">
        <v>0.15380983703510001</v>
      </c>
      <c r="DF27" s="147">
        <v>0.18286807774200001</v>
      </c>
      <c r="DG27" s="147">
        <v>4.899907408813E-2</v>
      </c>
      <c r="DH27" s="147">
        <v>0.1016668116411</v>
      </c>
      <c r="DI27" s="147">
        <v>0.1028361441232</v>
      </c>
      <c r="DJ27" s="147">
        <v>3.5433814273880003E-2</v>
      </c>
      <c r="DK27" s="147">
        <v>3.2800567612759998E-2</v>
      </c>
      <c r="DL27" s="147">
        <v>9.9000052527520005E-2</v>
      </c>
      <c r="DM27" s="147">
        <v>0.1011744912963</v>
      </c>
      <c r="DN27" s="147">
        <v>0.22089365481379999</v>
      </c>
      <c r="DO27" s="147">
        <v>7.3565533803900005E-2</v>
      </c>
      <c r="DP27" s="147">
        <v>0.17258215883069999</v>
      </c>
      <c r="DQ27" s="147">
        <v>7.447074332584E-2</v>
      </c>
      <c r="DR27" s="147">
        <v>3.1591287813530003E-2</v>
      </c>
      <c r="DS27" s="147">
        <v>5.5651551578520003E-2</v>
      </c>
      <c r="DT27" s="147">
        <v>8.0840700354670003E-2</v>
      </c>
      <c r="DU27" s="147">
        <v>4.7836283963970001E-2</v>
      </c>
      <c r="DV27" s="147">
        <v>4.8951353923599998E-2</v>
      </c>
      <c r="DW27" s="147">
        <v>8.0951369634789994E-2</v>
      </c>
      <c r="DX27" s="147">
        <v>9.5779981918740001E-2</v>
      </c>
      <c r="DY27" s="147">
        <v>0.14551277099420001</v>
      </c>
      <c r="DZ27" s="147">
        <v>0.110762151881</v>
      </c>
      <c r="EA27" s="147">
        <v>0.15359895987989999</v>
      </c>
      <c r="EB27" s="147">
        <v>0.1477619480473</v>
      </c>
      <c r="EC27" s="147">
        <v>2.5346692089299998E-2</v>
      </c>
      <c r="ED27" s="147">
        <v>6.2657787312550006E-2</v>
      </c>
    </row>
    <row r="28" spans="1:134" x14ac:dyDescent="0.35">
      <c r="B28" t="s">
        <v>86</v>
      </c>
      <c r="C28" s="147">
        <v>4.0234758751440003E-2</v>
      </c>
      <c r="D28" s="147">
        <v>1.6184563979029998E-2</v>
      </c>
      <c r="E28" s="147">
        <v>6.0171872629869998E-2</v>
      </c>
      <c r="F28" s="147">
        <v>6.1986217107410001E-2</v>
      </c>
      <c r="G28" s="147">
        <v>0.1267603854115</v>
      </c>
      <c r="H28" s="147">
        <v>0.16250230598650001</v>
      </c>
      <c r="I28" s="147">
        <v>0.1283180571676</v>
      </c>
      <c r="J28" s="147">
        <v>0.15620867145449999</v>
      </c>
      <c r="K28" s="147">
        <v>0.10009039316480001</v>
      </c>
      <c r="L28" s="147">
        <v>4.1874988939129998E-2</v>
      </c>
      <c r="M28" s="147">
        <v>0.10566778540830001</v>
      </c>
      <c r="N28" s="147">
        <v>0.1565836745534</v>
      </c>
      <c r="O28" s="147">
        <v>5.8381391667619999E-2</v>
      </c>
      <c r="P28" s="147">
        <v>0.1032487080718</v>
      </c>
      <c r="Q28" s="147">
        <v>0.11090999979379999</v>
      </c>
      <c r="R28" s="147">
        <v>9.1433773308519997E-2</v>
      </c>
      <c r="S28" s="147">
        <v>0.2003335634699</v>
      </c>
      <c r="T28" s="147">
        <v>9.0146956832880001E-2</v>
      </c>
      <c r="U28" s="147">
        <v>7.6915705460220002E-2</v>
      </c>
      <c r="V28" s="147">
        <v>4.5632533662450001E-2</v>
      </c>
      <c r="W28" s="147">
        <v>3.2651063892039998E-2</v>
      </c>
      <c r="X28" s="147">
        <v>3.3762629287340001E-2</v>
      </c>
      <c r="Y28" s="147">
        <v>2.8305379572159999E-2</v>
      </c>
      <c r="Z28" s="147">
        <v>1.51541026497E-2</v>
      </c>
      <c r="AA28" s="147">
        <v>4.194746757323E-2</v>
      </c>
      <c r="AB28" s="147">
        <v>2.532846981761E-2</v>
      </c>
      <c r="AC28" s="147">
        <v>9.7621514101350004E-2</v>
      </c>
      <c r="AD28" s="147">
        <v>0.18949921087380001</v>
      </c>
      <c r="AE28" s="147">
        <v>0.16659858708309999</v>
      </c>
      <c r="AF28" s="147">
        <v>0.16497928784589999</v>
      </c>
      <c r="AG28" s="147">
        <v>0.1225108301192</v>
      </c>
      <c r="AH28" s="147">
        <v>5.5062870953550003E-2</v>
      </c>
      <c r="AI28" s="147">
        <v>9.2992279410450004E-2</v>
      </c>
      <c r="AJ28" s="147">
        <v>2.2526107582869999E-2</v>
      </c>
      <c r="AK28" s="147">
        <v>1.7677438966970001E-2</v>
      </c>
      <c r="AL28" s="147">
        <v>2.0678129933980001E-2</v>
      </c>
      <c r="AM28" s="147">
        <v>1.5117804378830001E-2</v>
      </c>
      <c r="AN28" s="147">
        <v>4.315082911728E-2</v>
      </c>
      <c r="AO28" s="147">
        <v>0.18847853608260001</v>
      </c>
      <c r="AP28" s="147">
        <v>0.16973483024829999</v>
      </c>
      <c r="AQ28" s="147">
        <v>0.1562678100206</v>
      </c>
      <c r="AR28" s="147">
        <v>0.16381116288110001</v>
      </c>
      <c r="AS28" s="147">
        <v>8.8729674955549995E-2</v>
      </c>
      <c r="AT28" s="147">
        <v>0.1138276758319</v>
      </c>
      <c r="AU28" s="147">
        <v>2.3477937847819999E-2</v>
      </c>
      <c r="AV28" s="147">
        <v>9.7714961587190008E-3</v>
      </c>
      <c r="AW28" s="147">
        <v>2.0841075528749999E-2</v>
      </c>
      <c r="AX28" s="147">
        <v>4.5562862841689998E-2</v>
      </c>
      <c r="AY28" s="147">
        <v>6.5904049995050007E-2</v>
      </c>
      <c r="AZ28" s="147">
        <v>0.150326198637</v>
      </c>
      <c r="BA28" s="147">
        <v>0.13933538475109999</v>
      </c>
      <c r="BB28" s="147">
        <v>0.19723827242870001</v>
      </c>
      <c r="BC28" s="147">
        <v>0.1394952937732</v>
      </c>
      <c r="BD28" s="147">
        <v>7.4205383641760006E-2</v>
      </c>
      <c r="BE28" s="147">
        <v>0.13384204439610001</v>
      </c>
      <c r="BF28" s="147">
        <v>9.9198571514610007E-2</v>
      </c>
      <c r="BG28" s="147">
        <v>3.5526904471019999E-2</v>
      </c>
      <c r="BH28" s="147">
        <v>4.1798341272349999E-2</v>
      </c>
      <c r="BI28" s="147">
        <v>5.2689986472400002E-2</v>
      </c>
      <c r="BJ28" s="147">
        <v>9.3601187222769999E-2</v>
      </c>
      <c r="BK28" s="147">
        <v>0.19999241158760001</v>
      </c>
      <c r="BL28" s="147">
        <v>0.1140292267898</v>
      </c>
      <c r="BM28" s="147">
        <v>0.15109902575449999</v>
      </c>
      <c r="BN28" s="147">
        <v>9.3984919660950003E-2</v>
      </c>
      <c r="BO28" s="147">
        <v>4.1171983143210002E-2</v>
      </c>
      <c r="BP28" s="147">
        <v>7.6907442110730001E-2</v>
      </c>
      <c r="BQ28" s="147">
        <v>6.0240800654420001E-2</v>
      </c>
      <c r="BR28" s="147">
        <v>4.4728847490369997E-2</v>
      </c>
      <c r="BS28" s="147">
        <v>4.9040277634440001E-2</v>
      </c>
      <c r="BT28" s="147">
        <v>7.1481793979689998E-2</v>
      </c>
      <c r="BU28" s="147">
        <v>9.9297265430649997E-2</v>
      </c>
      <c r="BV28" s="147">
        <v>0.1949111914153</v>
      </c>
      <c r="BW28" s="147">
        <v>0.1074333788976</v>
      </c>
      <c r="BX28" s="147">
        <v>7.1850767392629994E-2</v>
      </c>
      <c r="BY28" s="147">
        <v>0.10750830209459999</v>
      </c>
      <c r="BZ28" s="147">
        <v>6.9460221895809998E-2</v>
      </c>
      <c r="CA28" s="147">
        <v>0.1240471531146</v>
      </c>
      <c r="CB28" s="147">
        <v>6.8115347326060005E-2</v>
      </c>
      <c r="CC28" s="147">
        <v>3.3917209507629997E-2</v>
      </c>
      <c r="CD28" s="147">
        <v>3.9711514165870002E-2</v>
      </c>
      <c r="CE28" s="147">
        <v>5.4560718521190002E-2</v>
      </c>
      <c r="CF28" s="147">
        <v>0.1122667645776</v>
      </c>
      <c r="CG28" s="147">
        <v>0.17921667778709999</v>
      </c>
      <c r="CH28" s="147">
        <v>9.6472798864099998E-2</v>
      </c>
      <c r="CI28" s="147">
        <v>0.14275825184480001</v>
      </c>
      <c r="CJ28" s="147">
        <v>0.1167306973942</v>
      </c>
      <c r="CK28" s="147">
        <v>4.5838699998729998E-2</v>
      </c>
      <c r="CL28" s="147">
        <v>0.1104113200127</v>
      </c>
      <c r="CM28" s="147">
        <v>6.7113155816360001E-2</v>
      </c>
      <c r="CN28" s="147">
        <v>3.452576609652E-2</v>
      </c>
      <c r="CO28" s="147">
        <v>3.9186404985549997E-2</v>
      </c>
      <c r="CP28" s="147">
        <v>4.636328304061E-2</v>
      </c>
      <c r="CQ28" s="147">
        <v>8.4500081069230001E-2</v>
      </c>
      <c r="CR28" s="147">
        <v>0.1244199868288</v>
      </c>
      <c r="CS28" s="147">
        <v>0.1510075042042</v>
      </c>
      <c r="CT28" s="147">
        <v>0.15106183324649999</v>
      </c>
      <c r="CU28" s="147">
        <v>0.1387882907397</v>
      </c>
      <c r="CV28" s="147">
        <v>7.3324566350890005E-2</v>
      </c>
      <c r="CW28" s="147">
        <v>8.9709127621550006E-2</v>
      </c>
      <c r="CX28" s="147">
        <v>3.5193193487489997E-2</v>
      </c>
      <c r="CY28" s="147">
        <v>1.475828096726E-2</v>
      </c>
      <c r="CZ28" s="147">
        <v>4.4896783641869997E-2</v>
      </c>
      <c r="DA28" s="147">
        <v>4.9475751120039997E-2</v>
      </c>
      <c r="DB28" s="147">
        <v>8.2092376153700006E-2</v>
      </c>
      <c r="DC28" s="147">
        <v>0.2168382085552</v>
      </c>
      <c r="DD28" s="147">
        <v>0.1156804085707</v>
      </c>
      <c r="DE28" s="147">
        <v>0.13876473401389999</v>
      </c>
      <c r="DF28" s="147">
        <v>0.11962133655520001</v>
      </c>
      <c r="DG28" s="147">
        <v>6.170346941931E-2</v>
      </c>
      <c r="DH28" s="147">
        <v>0.12097545751530001</v>
      </c>
      <c r="DI28" s="147">
        <v>0.13934678371959999</v>
      </c>
      <c r="DJ28" s="147">
        <v>4.5912739056649998E-2</v>
      </c>
      <c r="DK28" s="147">
        <v>2.88693070959E-2</v>
      </c>
      <c r="DL28" s="147">
        <v>4.6549130498280002E-2</v>
      </c>
      <c r="DM28" s="147">
        <v>7.2220147911209995E-2</v>
      </c>
      <c r="DN28" s="147">
        <v>0.24954031693869999</v>
      </c>
      <c r="DO28" s="147">
        <v>0.1033716029864</v>
      </c>
      <c r="DP28" s="147">
        <v>0.11937795262500001</v>
      </c>
      <c r="DQ28" s="147">
        <v>7.8775158677689999E-2</v>
      </c>
      <c r="DR28" s="147">
        <v>2.4816001562889999E-2</v>
      </c>
      <c r="DS28" s="147">
        <v>9.1220858927639994E-2</v>
      </c>
      <c r="DT28" s="147">
        <v>8.0172242708910005E-2</v>
      </c>
      <c r="DU28" s="147">
        <v>3.3042831032050003E-2</v>
      </c>
      <c r="DV28" s="147">
        <v>6.4224293561240001E-2</v>
      </c>
      <c r="DW28" s="147">
        <v>5.38497751373E-2</v>
      </c>
      <c r="DX28" s="147">
        <v>0.1186762563436</v>
      </c>
      <c r="DY28" s="147">
        <v>0.18147730819060001</v>
      </c>
      <c r="DZ28" s="147">
        <v>0.15262874601259999</v>
      </c>
      <c r="EA28" s="147">
        <v>0.11964239965869999</v>
      </c>
      <c r="EB28" s="147">
        <v>9.5899447211899996E-2</v>
      </c>
      <c r="EC28" s="147">
        <v>2.780949798958E-2</v>
      </c>
      <c r="ED28" s="147">
        <v>7.2577202153659995E-2</v>
      </c>
    </row>
    <row r="29" spans="1:134" x14ac:dyDescent="0.35">
      <c r="B29" t="s">
        <v>88</v>
      </c>
      <c r="C29" s="147">
        <v>2.7357384033460001E-2</v>
      </c>
      <c r="D29" s="147">
        <v>2.7905244713059999E-2</v>
      </c>
      <c r="E29" s="147">
        <v>7.5313625736859999E-2</v>
      </c>
      <c r="F29" s="147">
        <v>4.9890180401179998E-2</v>
      </c>
      <c r="G29" s="147">
        <v>4.9227655199570002E-2</v>
      </c>
      <c r="H29" s="147">
        <v>0.16023708230520001</v>
      </c>
      <c r="I29" s="147">
        <v>0.1166433949751</v>
      </c>
      <c r="J29" s="147">
        <v>0.26421164012909998</v>
      </c>
      <c r="K29" s="147">
        <v>0.1048117490549</v>
      </c>
      <c r="L29" s="147">
        <v>9.2541321319830006E-2</v>
      </c>
      <c r="M29" s="147">
        <v>3.186072213163E-2</v>
      </c>
      <c r="N29" s="147">
        <v>0.1426160051225</v>
      </c>
      <c r="O29" s="147">
        <v>7.4716024532429995E-2</v>
      </c>
      <c r="P29" s="147">
        <v>5.4452341165939999E-2</v>
      </c>
      <c r="Q29" s="147">
        <v>0.18896977750919999</v>
      </c>
      <c r="R29" s="147">
        <v>5.3445943058499999E-2</v>
      </c>
      <c r="S29" s="147">
        <v>0.23214445492069999</v>
      </c>
      <c r="T29" s="147">
        <v>3.8250472072610002E-2</v>
      </c>
      <c r="U29" s="147">
        <v>5.9175486287879997E-2</v>
      </c>
      <c r="V29" s="147">
        <v>2.8423891262679999E-2</v>
      </c>
      <c r="W29" s="147">
        <v>6.9953745106910006E-2</v>
      </c>
      <c r="X29" s="147">
        <v>5.7851858960650003E-2</v>
      </c>
      <c r="Y29" s="147">
        <v>1.408209706824E-2</v>
      </c>
      <c r="Z29" s="147">
        <v>2.7905244713059999E-2</v>
      </c>
      <c r="AA29" s="147">
        <v>2.836331162054E-2</v>
      </c>
      <c r="AB29" s="147">
        <v>6.4882817895609998E-2</v>
      </c>
      <c r="AC29" s="147">
        <v>4.4185500353599999E-2</v>
      </c>
      <c r="AD29" s="147">
        <v>0.1829971254926</v>
      </c>
      <c r="AE29" s="147">
        <v>0.18170637694319999</v>
      </c>
      <c r="AF29" s="147">
        <v>0.1527759379119</v>
      </c>
      <c r="AG29" s="147">
        <v>0.1244365770758</v>
      </c>
      <c r="AH29" s="147">
        <v>7.1277162917940007E-2</v>
      </c>
      <c r="AI29" s="147">
        <v>0.10738784800740001</v>
      </c>
      <c r="AJ29" s="147">
        <v>1.408209706824E-2</v>
      </c>
      <c r="AK29" s="147">
        <v>0</v>
      </c>
      <c r="AL29" s="147">
        <v>3.6637915209950002E-2</v>
      </c>
      <c r="AM29" s="147">
        <v>0</v>
      </c>
      <c r="AN29" s="147">
        <v>6.7018938637040004E-2</v>
      </c>
      <c r="AO29" s="147">
        <v>0.16290514150810001</v>
      </c>
      <c r="AP29" s="147">
        <v>6.9464082436770005E-2</v>
      </c>
      <c r="AQ29" s="147">
        <v>0.2236182183183</v>
      </c>
      <c r="AR29" s="147">
        <v>0.195889151841</v>
      </c>
      <c r="AS29" s="147">
        <v>0.11226124105809999</v>
      </c>
      <c r="AT29" s="147">
        <v>0.1181232139225</v>
      </c>
      <c r="AU29" s="147">
        <v>2.3862264389680001E-2</v>
      </c>
      <c r="AV29" s="147">
        <v>0</v>
      </c>
      <c r="AW29" s="147">
        <v>3.4654310430320003E-2</v>
      </c>
      <c r="AX29" s="147">
        <v>6.9512083721089996E-2</v>
      </c>
      <c r="AY29" s="147">
        <v>3.4324096445479998E-2</v>
      </c>
      <c r="AZ29" s="147">
        <v>0.1772444800728</v>
      </c>
      <c r="BA29" s="147">
        <v>5.2702354230779999E-2</v>
      </c>
      <c r="BB29" s="147">
        <v>0.2132460494076</v>
      </c>
      <c r="BC29" s="147">
        <v>0.17052128577690001</v>
      </c>
      <c r="BD29" s="147">
        <v>0.1179231656224</v>
      </c>
      <c r="BE29" s="147">
        <v>0.10600990990299999</v>
      </c>
      <c r="BF29" s="147">
        <v>1.7356692111100001E-2</v>
      </c>
      <c r="BG29" s="147">
        <v>1.654988200808E-2</v>
      </c>
      <c r="BH29" s="147">
        <v>0.1097309744852</v>
      </c>
      <c r="BI29" s="147">
        <v>2.628288822344E-2</v>
      </c>
      <c r="BJ29" s="147">
        <v>0.1207488211494</v>
      </c>
      <c r="BK29" s="147">
        <v>0.15270623340799999</v>
      </c>
      <c r="BL29" s="147">
        <v>0.150880344487</v>
      </c>
      <c r="BM29" s="147">
        <v>0.15587113656429999</v>
      </c>
      <c r="BN29" s="147">
        <v>0.11023765878569999</v>
      </c>
      <c r="BO29" s="147">
        <v>4.2817707482770001E-2</v>
      </c>
      <c r="BP29" s="147">
        <v>9.6817661295019994E-2</v>
      </c>
      <c r="BQ29" s="147">
        <v>4.6391841693419998E-2</v>
      </c>
      <c r="BR29" s="147">
        <v>1.327528696522E-2</v>
      </c>
      <c r="BS29" s="147">
        <v>9.6451503510940007E-2</v>
      </c>
      <c r="BT29" s="147">
        <v>0.12537874035390001</v>
      </c>
      <c r="BU29" s="147">
        <v>4.7333535707410002E-2</v>
      </c>
      <c r="BV29" s="147">
        <v>0.1750101213087</v>
      </c>
      <c r="BW29" s="147">
        <v>5.5825790657790003E-2</v>
      </c>
      <c r="BX29" s="147">
        <v>0.11837084700309999</v>
      </c>
      <c r="BY29" s="147">
        <v>0.1068427909782</v>
      </c>
      <c r="BZ29" s="147">
        <v>9.0866307276090005E-2</v>
      </c>
      <c r="CA29" s="147">
        <v>0.1242532345452</v>
      </c>
      <c r="CB29" s="147">
        <v>3.4562196789809999E-2</v>
      </c>
      <c r="CC29" s="147">
        <v>2.655057393044E-2</v>
      </c>
      <c r="CD29" s="147">
        <v>5.921944089239E-2</v>
      </c>
      <c r="CE29" s="147">
        <v>8.7739469809119994E-2</v>
      </c>
      <c r="CF29" s="147">
        <v>5.6172910759130001E-2</v>
      </c>
      <c r="CG29" s="147">
        <v>0.17965509746860001</v>
      </c>
      <c r="CH29" s="147">
        <v>5.712184175638E-2</v>
      </c>
      <c r="CI29" s="147">
        <v>0.1917164732311</v>
      </c>
      <c r="CJ29" s="147">
        <v>0.11686074737340001</v>
      </c>
      <c r="CK29" s="147">
        <v>8.0308299729310001E-2</v>
      </c>
      <c r="CL29" s="147">
        <v>0.1100929482602</v>
      </c>
      <c r="CM29" s="147">
        <v>5.0412838320120001E-2</v>
      </c>
      <c r="CN29" s="147">
        <v>3.2745950428590001E-3</v>
      </c>
      <c r="CO29" s="147">
        <v>3.2616918583249999E-2</v>
      </c>
      <c r="CP29" s="147">
        <v>4.5007100309289998E-2</v>
      </c>
      <c r="CQ29" s="147">
        <v>3.9982545757570001E-2</v>
      </c>
      <c r="CR29" s="147">
        <v>0.19851322849379999</v>
      </c>
      <c r="CS29" s="147">
        <v>6.9358780643670001E-2</v>
      </c>
      <c r="CT29" s="147">
        <v>0.2477476456985</v>
      </c>
      <c r="CU29" s="147">
        <v>0.12851943175479999</v>
      </c>
      <c r="CV29" s="147">
        <v>5.130279073236E-2</v>
      </c>
      <c r="CW29" s="147">
        <v>0.1332641246638</v>
      </c>
      <c r="CX29" s="147">
        <v>2.7357384033460001E-2</v>
      </c>
      <c r="CY29" s="147">
        <v>8.1037364998829998E-3</v>
      </c>
      <c r="CZ29" s="147">
        <v>4.610282598992E-2</v>
      </c>
      <c r="DA29" s="147">
        <v>8.7908201580760001E-2</v>
      </c>
      <c r="DB29" s="147">
        <v>7.0443618185819998E-2</v>
      </c>
      <c r="DC29" s="147">
        <v>0.2133248891741</v>
      </c>
      <c r="DD29" s="147">
        <v>9.6689794362829998E-2</v>
      </c>
      <c r="DE29" s="147">
        <v>0.14456520900969999</v>
      </c>
      <c r="DF29" s="147">
        <v>0.11531954371930001</v>
      </c>
      <c r="DG29" s="147">
        <v>8.6817946063489998E-2</v>
      </c>
      <c r="DH29" s="147">
        <v>0.1033668513807</v>
      </c>
      <c r="DI29" s="147">
        <v>0.1079866170878</v>
      </c>
      <c r="DJ29" s="147">
        <v>2.4460767338379999E-2</v>
      </c>
      <c r="DK29" s="147">
        <v>5.7730413686359998E-2</v>
      </c>
      <c r="DL29" s="147">
        <v>5.1490047473620001E-2</v>
      </c>
      <c r="DM29" s="147">
        <v>5.5532766493050001E-2</v>
      </c>
      <c r="DN29" s="147">
        <v>0.2299458442525</v>
      </c>
      <c r="DO29" s="147">
        <v>0.1303528231734</v>
      </c>
      <c r="DP29" s="147">
        <v>0.14671872703530001</v>
      </c>
      <c r="DQ29" s="147">
        <v>8.1933596023479993E-2</v>
      </c>
      <c r="DR29" s="147">
        <v>4.4772651015529998E-2</v>
      </c>
      <c r="DS29" s="147">
        <v>6.9075746420620004E-2</v>
      </c>
      <c r="DT29" s="147">
        <v>4.4342364111249997E-2</v>
      </c>
      <c r="DU29" s="147">
        <v>0</v>
      </c>
      <c r="DV29" s="147">
        <v>9.4158484686049995E-2</v>
      </c>
      <c r="DW29" s="147">
        <v>6.8471582740799994E-2</v>
      </c>
      <c r="DX29" s="147">
        <v>7.5796152921230001E-2</v>
      </c>
      <c r="DY29" s="147">
        <v>0.1790350977065</v>
      </c>
      <c r="DZ29" s="147">
        <v>0.1152113022145</v>
      </c>
      <c r="EA29" s="147">
        <v>0.1723064933156</v>
      </c>
      <c r="EB29" s="147">
        <v>0.16296599555239999</v>
      </c>
      <c r="EC29" s="147">
        <v>2.9301230689669999E-2</v>
      </c>
      <c r="ED29" s="147">
        <v>5.8411296062070003E-2</v>
      </c>
    </row>
    <row r="30" spans="1:134" x14ac:dyDescent="0.35">
      <c r="B30" t="s">
        <v>89</v>
      </c>
      <c r="C30" s="147">
        <v>5.3390932160050003E-2</v>
      </c>
      <c r="D30" s="147">
        <v>1.9923346501620001E-2</v>
      </c>
      <c r="E30" s="147">
        <v>5.7221076244979997E-2</v>
      </c>
      <c r="F30" s="147">
        <v>4.4426846801299998E-2</v>
      </c>
      <c r="G30" s="147">
        <v>0.1036832506832</v>
      </c>
      <c r="H30" s="147">
        <v>0.14226621701139999</v>
      </c>
      <c r="I30" s="147">
        <v>0.11461429745649999</v>
      </c>
      <c r="J30" s="147">
        <v>0.16024986707790001</v>
      </c>
      <c r="K30" s="147">
        <v>0.1406573820299</v>
      </c>
      <c r="L30" s="147">
        <v>9.2747211643040006E-2</v>
      </c>
      <c r="M30" s="147">
        <v>7.0819572390199995E-2</v>
      </c>
      <c r="N30" s="147">
        <v>0.18042070520469999</v>
      </c>
      <c r="O30" s="147">
        <v>7.0048815889360003E-2</v>
      </c>
      <c r="P30" s="147">
        <v>5.8512996699429998E-2</v>
      </c>
      <c r="Q30" s="147">
        <v>8.9812471978230002E-2</v>
      </c>
      <c r="R30" s="147">
        <v>8.0135287999919994E-2</v>
      </c>
      <c r="S30" s="147">
        <v>0.16554648787660001</v>
      </c>
      <c r="T30" s="147">
        <v>0.1045860345306</v>
      </c>
      <c r="U30" s="147">
        <v>8.7116249401699999E-2</v>
      </c>
      <c r="V30" s="147">
        <v>7.7116559310279997E-2</v>
      </c>
      <c r="W30" s="147">
        <v>4.8228737625969999E-2</v>
      </c>
      <c r="X30" s="147">
        <v>3.8475653483159997E-2</v>
      </c>
      <c r="Y30" s="147">
        <v>3.7552687683630001E-2</v>
      </c>
      <c r="Z30" s="147">
        <v>2.2455470589E-2</v>
      </c>
      <c r="AA30" s="147">
        <v>5.2863556766989998E-2</v>
      </c>
      <c r="AB30" s="147">
        <v>4.9323986352789999E-2</v>
      </c>
      <c r="AC30" s="147">
        <v>9.9184135660829995E-2</v>
      </c>
      <c r="AD30" s="147">
        <v>0.129967964022</v>
      </c>
      <c r="AE30" s="147">
        <v>0.16926613841400001</v>
      </c>
      <c r="AF30" s="147">
        <v>0.1260104185949</v>
      </c>
      <c r="AG30" s="147">
        <v>0.150697835783</v>
      </c>
      <c r="AH30" s="147">
        <v>7.7684623911280004E-2</v>
      </c>
      <c r="AI30" s="147">
        <v>8.4993182221530003E-2</v>
      </c>
      <c r="AJ30" s="147">
        <v>3.110108758256E-2</v>
      </c>
      <c r="AK30" s="147">
        <v>3.0770636046710001E-2</v>
      </c>
      <c r="AL30" s="147">
        <v>2.5476015124380001E-2</v>
      </c>
      <c r="AM30" s="147">
        <v>5.3978038931480003E-2</v>
      </c>
      <c r="AN30" s="147">
        <v>7.013405511319E-2</v>
      </c>
      <c r="AO30" s="147">
        <v>0.10595736184479999</v>
      </c>
      <c r="AP30" s="147">
        <v>0.1451534510419</v>
      </c>
      <c r="AQ30" s="147">
        <v>0.18514319447130001</v>
      </c>
      <c r="AR30" s="147">
        <v>0.1649514023293</v>
      </c>
      <c r="AS30" s="147">
        <v>7.7203256910170007E-2</v>
      </c>
      <c r="AT30" s="147">
        <v>0.11013150060430001</v>
      </c>
      <c r="AU30" s="147">
        <v>3.6911957698840002E-2</v>
      </c>
      <c r="AV30" s="147">
        <v>2.0317751363320001E-2</v>
      </c>
      <c r="AW30" s="147">
        <v>3.8580209690750003E-2</v>
      </c>
      <c r="AX30" s="147">
        <v>4.0279068359810002E-2</v>
      </c>
      <c r="AY30" s="147">
        <v>3.847146682752E-2</v>
      </c>
      <c r="AZ30" s="147">
        <v>0.16187740354390001</v>
      </c>
      <c r="BA30" s="147">
        <v>0.19863441135150001</v>
      </c>
      <c r="BB30" s="147">
        <v>0.1600486872397</v>
      </c>
      <c r="BC30" s="147">
        <v>0.11962555056889999</v>
      </c>
      <c r="BD30" s="147">
        <v>9.1764269564939993E-2</v>
      </c>
      <c r="BE30" s="147">
        <v>9.3489223790759995E-2</v>
      </c>
      <c r="BF30" s="147">
        <v>0.12968641643340001</v>
      </c>
      <c r="BG30" s="147">
        <v>2.816352775869E-2</v>
      </c>
      <c r="BH30" s="147">
        <v>3.9505028930719999E-2</v>
      </c>
      <c r="BI30" s="147">
        <v>7.4042186390459994E-2</v>
      </c>
      <c r="BJ30" s="147">
        <v>7.6664164219129999E-2</v>
      </c>
      <c r="BK30" s="147">
        <v>0.18548136625379999</v>
      </c>
      <c r="BL30" s="147">
        <v>0.13020629660249999</v>
      </c>
      <c r="BM30" s="147">
        <v>0.1340932813996</v>
      </c>
      <c r="BN30" s="147">
        <v>9.2745858502299994E-2</v>
      </c>
      <c r="BO30" s="147">
        <v>5.5633696021449998E-2</v>
      </c>
      <c r="BP30" s="147">
        <v>5.3778177487939997E-2</v>
      </c>
      <c r="BQ30" s="147">
        <v>8.7469908324199999E-2</v>
      </c>
      <c r="BR30" s="147">
        <v>5.9516580881039997E-2</v>
      </c>
      <c r="BS30" s="147">
        <v>2.7061141003409998E-2</v>
      </c>
      <c r="BT30" s="147">
        <v>5.1614487697510002E-2</v>
      </c>
      <c r="BU30" s="147">
        <v>5.6448374937590001E-2</v>
      </c>
      <c r="BV30" s="147">
        <v>0.1543838208078</v>
      </c>
      <c r="BW30" s="147">
        <v>0.1244439249955</v>
      </c>
      <c r="BX30" s="147">
        <v>0.13218181429449999</v>
      </c>
      <c r="BY30" s="147">
        <v>0.12708003259430001</v>
      </c>
      <c r="BZ30" s="147">
        <v>8.7472356605639998E-2</v>
      </c>
      <c r="CA30" s="147">
        <v>9.2327557858609993E-2</v>
      </c>
      <c r="CB30" s="147">
        <v>8.5432265544319999E-2</v>
      </c>
      <c r="CC30" s="147">
        <v>3.7673538512119999E-2</v>
      </c>
      <c r="CD30" s="147">
        <v>2.0034506425409999E-2</v>
      </c>
      <c r="CE30" s="147">
        <v>8.6101439957119996E-2</v>
      </c>
      <c r="CF30" s="147">
        <v>9.7249148720650005E-2</v>
      </c>
      <c r="CG30" s="147">
        <v>0.14882194963500001</v>
      </c>
      <c r="CH30" s="147">
        <v>0.1245985757538</v>
      </c>
      <c r="CI30" s="147">
        <v>0.1456450852608</v>
      </c>
      <c r="CJ30" s="147">
        <v>0.1113695132169</v>
      </c>
      <c r="CK30" s="147">
        <v>6.1326788224180001E-2</v>
      </c>
      <c r="CL30" s="147">
        <v>8.1747188749679997E-2</v>
      </c>
      <c r="CM30" s="147">
        <v>0.1039476827073</v>
      </c>
      <c r="CN30" s="147">
        <v>4.0291196240630003E-2</v>
      </c>
      <c r="CO30" s="147">
        <v>2.8154524664939999E-2</v>
      </c>
      <c r="CP30" s="147">
        <v>5.6252260968830001E-2</v>
      </c>
      <c r="CQ30" s="147">
        <v>7.2628988855210005E-2</v>
      </c>
      <c r="CR30" s="147">
        <v>0.1712332377369</v>
      </c>
      <c r="CS30" s="147">
        <v>0.1136676457498</v>
      </c>
      <c r="CT30" s="147">
        <v>0.14478844411700001</v>
      </c>
      <c r="CU30" s="147">
        <v>0.1317918003147</v>
      </c>
      <c r="CV30" s="147">
        <v>5.1096555547569998E-2</v>
      </c>
      <c r="CW30" s="147">
        <v>8.6147663097120006E-2</v>
      </c>
      <c r="CX30" s="147">
        <v>4.9217907904859998E-2</v>
      </c>
      <c r="CY30" s="147">
        <v>2.8507484239239999E-2</v>
      </c>
      <c r="CZ30" s="147">
        <v>2.6426885769829999E-2</v>
      </c>
      <c r="DA30" s="147">
        <v>6.4647467853940002E-2</v>
      </c>
      <c r="DB30" s="147">
        <v>0.1081207008524</v>
      </c>
      <c r="DC30" s="147">
        <v>0.1562351935313</v>
      </c>
      <c r="DD30" s="147">
        <v>0.14750915972430001</v>
      </c>
      <c r="DE30" s="147">
        <v>0.15076730122650001</v>
      </c>
      <c r="DF30" s="147">
        <v>0.12863784893560001</v>
      </c>
      <c r="DG30" s="147">
        <v>6.8943045431219999E-2</v>
      </c>
      <c r="DH30" s="147">
        <v>7.0987004530799994E-2</v>
      </c>
      <c r="DI30" s="147">
        <v>0.14529439015019999</v>
      </c>
      <c r="DJ30" s="147">
        <v>3.050130531886E-2</v>
      </c>
      <c r="DK30" s="147">
        <v>4.8497155589829997E-2</v>
      </c>
      <c r="DL30" s="147">
        <v>6.013168847151E-2</v>
      </c>
      <c r="DM30" s="147">
        <v>7.8500289934730003E-2</v>
      </c>
      <c r="DN30" s="147">
        <v>0.20401397693779999</v>
      </c>
      <c r="DO30" s="147">
        <v>0.1186752538633</v>
      </c>
      <c r="DP30" s="147">
        <v>0.1138573293622</v>
      </c>
      <c r="DQ30" s="147">
        <v>0.1075175850386</v>
      </c>
      <c r="DR30" s="147">
        <v>4.3937272256009997E-2</v>
      </c>
      <c r="DS30" s="147">
        <v>4.9073753077029998E-2</v>
      </c>
      <c r="DT30" s="147">
        <v>8.4780142808870002E-2</v>
      </c>
      <c r="DU30" s="147">
        <v>4.3104538472859999E-2</v>
      </c>
      <c r="DV30" s="147">
        <v>4.9265117063519999E-2</v>
      </c>
      <c r="DW30" s="147">
        <v>5.4105039167490002E-2</v>
      </c>
      <c r="DX30" s="147">
        <v>9.4838242090130004E-2</v>
      </c>
      <c r="DY30" s="147">
        <v>0.1893317001857</v>
      </c>
      <c r="DZ30" s="147">
        <v>0.1114368836745</v>
      </c>
      <c r="EA30" s="147">
        <v>0.13187299020099999</v>
      </c>
      <c r="EB30" s="147">
        <v>0.1478745712708</v>
      </c>
      <c r="EC30" s="147">
        <v>2.7825638876040001E-2</v>
      </c>
      <c r="ED30" s="147">
        <v>6.5565136189119994E-2</v>
      </c>
    </row>
    <row r="31" spans="1:134" x14ac:dyDescent="0.35">
      <c r="B31" t="s">
        <v>91</v>
      </c>
      <c r="C31" s="147">
        <v>8.1140390272699994E-2</v>
      </c>
      <c r="D31" s="147">
        <v>2.1174946128150001E-2</v>
      </c>
      <c r="E31" s="147">
        <v>4.7690294750349999E-2</v>
      </c>
      <c r="F31" s="147">
        <v>8.0256833268270003E-2</v>
      </c>
      <c r="G31" s="147">
        <v>0.1040741522077</v>
      </c>
      <c r="H31" s="147">
        <v>0.1424620684822</v>
      </c>
      <c r="I31" s="147">
        <v>0.111965086371</v>
      </c>
      <c r="J31" s="147">
        <v>0.19392113073129999</v>
      </c>
      <c r="K31" s="147">
        <v>0.11280591167909999</v>
      </c>
      <c r="L31" s="147">
        <v>4.5584168889029997E-2</v>
      </c>
      <c r="M31" s="147">
        <v>5.8925017220260001E-2</v>
      </c>
      <c r="N31" s="147">
        <v>0.20412489636850001</v>
      </c>
      <c r="O31" s="147">
        <v>8.4247072483210006E-2</v>
      </c>
      <c r="P31" s="147">
        <v>6.178900887726E-2</v>
      </c>
      <c r="Q31" s="147">
        <v>0.1193003954147</v>
      </c>
      <c r="R31" s="147">
        <v>8.1044138095410001E-2</v>
      </c>
      <c r="S31" s="147">
        <v>0.1824125253901</v>
      </c>
      <c r="T31" s="147">
        <v>7.5463743790639998E-2</v>
      </c>
      <c r="U31" s="147">
        <v>9.7770789062760002E-2</v>
      </c>
      <c r="V31" s="147">
        <v>4.175909580336E-2</v>
      </c>
      <c r="W31" s="147">
        <v>2.591228754993E-2</v>
      </c>
      <c r="X31" s="147">
        <v>2.6176047164070002E-2</v>
      </c>
      <c r="Y31" s="147">
        <v>1.5356971681679999E-2</v>
      </c>
      <c r="Z31" s="147">
        <v>2.1903556074689998E-2</v>
      </c>
      <c r="AA31" s="147">
        <v>8.548708850799E-2</v>
      </c>
      <c r="AB31" s="147">
        <v>7.6250610845220002E-2</v>
      </c>
      <c r="AC31" s="147">
        <v>4.3545410310290002E-2</v>
      </c>
      <c r="AD31" s="147">
        <v>0.14663799308879999</v>
      </c>
      <c r="AE31" s="147">
        <v>0.17524180678420001</v>
      </c>
      <c r="AF31" s="147">
        <v>0.1852328138522</v>
      </c>
      <c r="AG31" s="147">
        <v>0.13540560438339999</v>
      </c>
      <c r="AH31" s="147">
        <v>4.890431567273E-2</v>
      </c>
      <c r="AI31" s="147">
        <v>6.6033828798889999E-2</v>
      </c>
      <c r="AJ31" s="147">
        <v>1.8634432152259999E-2</v>
      </c>
      <c r="AK31" s="147">
        <v>0</v>
      </c>
      <c r="AL31" s="147">
        <v>7.6330059651110005E-2</v>
      </c>
      <c r="AM31" s="147">
        <v>3.6393008408830002E-2</v>
      </c>
      <c r="AN31" s="147">
        <v>5.1517035398730003E-2</v>
      </c>
      <c r="AO31" s="147">
        <v>0.1623431829973</v>
      </c>
      <c r="AP31" s="147">
        <v>0.13367588677209999</v>
      </c>
      <c r="AQ31" s="147">
        <v>0.22212763290359999</v>
      </c>
      <c r="AR31" s="147">
        <v>0.13658438890649999</v>
      </c>
      <c r="AS31" s="147">
        <v>7.8186643348800003E-2</v>
      </c>
      <c r="AT31" s="147">
        <v>8.4207729460669997E-2</v>
      </c>
      <c r="AU31" s="147">
        <v>8.9995117528470003E-2</v>
      </c>
      <c r="AV31" s="147">
        <v>0</v>
      </c>
      <c r="AW31" s="147">
        <v>1.385570089144E-2</v>
      </c>
      <c r="AX31" s="147">
        <v>7.3546065116390003E-2</v>
      </c>
      <c r="AY31" s="147">
        <v>3.8104223374820001E-2</v>
      </c>
      <c r="AZ31" s="147">
        <v>0.15683119362530001</v>
      </c>
      <c r="BA31" s="147">
        <v>0.1169513266377</v>
      </c>
      <c r="BB31" s="147">
        <v>0.18247378692329999</v>
      </c>
      <c r="BC31" s="147">
        <v>0.17745654227640001</v>
      </c>
      <c r="BD31" s="147">
        <v>5.9178548646359998E-2</v>
      </c>
      <c r="BE31" s="147">
        <v>9.1607494979839998E-2</v>
      </c>
      <c r="BF31" s="147">
        <v>0.1198825697287</v>
      </c>
      <c r="BG31" s="147">
        <v>2.0021401811760001E-2</v>
      </c>
      <c r="BH31" s="147">
        <v>3.680835029777E-2</v>
      </c>
      <c r="BI31" s="147">
        <v>9.4478959986040001E-2</v>
      </c>
      <c r="BJ31" s="147">
        <v>2.1745104592819999E-2</v>
      </c>
      <c r="BK31" s="147">
        <v>0.18660181555069999</v>
      </c>
      <c r="BL31" s="147">
        <v>0.18319155930440001</v>
      </c>
      <c r="BM31" s="147">
        <v>0.1385337823775</v>
      </c>
      <c r="BN31" s="147">
        <v>0.10985135042249999</v>
      </c>
      <c r="BO31" s="147">
        <v>3.3662230335000001E-2</v>
      </c>
      <c r="BP31" s="147">
        <v>5.5222875592899998E-2</v>
      </c>
      <c r="BQ31" s="147">
        <v>0.12434173073679999</v>
      </c>
      <c r="BR31" s="147">
        <v>2.0478595189500001E-2</v>
      </c>
      <c r="BS31" s="147">
        <v>5.7413745325629997E-2</v>
      </c>
      <c r="BT31" s="147">
        <v>7.4821509848119999E-2</v>
      </c>
      <c r="BU31" s="147">
        <v>8.9505555625139996E-2</v>
      </c>
      <c r="BV31" s="147">
        <v>0.1608148393728</v>
      </c>
      <c r="BW31" s="147">
        <v>0.1095815598415</v>
      </c>
      <c r="BX31" s="147">
        <v>0.1013553611288</v>
      </c>
      <c r="BY31" s="147">
        <v>8.7747862188380002E-2</v>
      </c>
      <c r="BZ31" s="147">
        <v>6.0513136510119997E-2</v>
      </c>
      <c r="CA31" s="147">
        <v>0.1134261042333</v>
      </c>
      <c r="CB31" s="147">
        <v>0.1452701542748</v>
      </c>
      <c r="CC31" s="147">
        <v>1.792380252313E-2</v>
      </c>
      <c r="CD31" s="147">
        <v>4.1669212862010002E-2</v>
      </c>
      <c r="CE31" s="147">
        <v>6.084688087423E-2</v>
      </c>
      <c r="CF31" s="147">
        <v>4.0329346090870001E-2</v>
      </c>
      <c r="CG31" s="147">
        <v>0.18877980437799999</v>
      </c>
      <c r="CH31" s="147">
        <v>0.10756502880179999</v>
      </c>
      <c r="CI31" s="147">
        <v>0.15302116790350001</v>
      </c>
      <c r="CJ31" s="147">
        <v>9.2939919459080006E-2</v>
      </c>
      <c r="CK31" s="147">
        <v>5.536135355927E-2</v>
      </c>
      <c r="CL31" s="147">
        <v>9.6293329273289999E-2</v>
      </c>
      <c r="CM31" s="147">
        <v>0.11813207128</v>
      </c>
      <c r="CN31" s="147">
        <v>4.0147602349180002E-2</v>
      </c>
      <c r="CO31" s="147">
        <v>3.2082655971519998E-2</v>
      </c>
      <c r="CP31" s="147">
        <v>4.8452790580650003E-2</v>
      </c>
      <c r="CQ31" s="147">
        <v>5.7982840203050001E-2</v>
      </c>
      <c r="CR31" s="147">
        <v>0.15052613592280001</v>
      </c>
      <c r="CS31" s="147">
        <v>0.13716931553690001</v>
      </c>
      <c r="CT31" s="147">
        <v>0.183484992407</v>
      </c>
      <c r="CU31" s="147">
        <v>9.2459462451849994E-2</v>
      </c>
      <c r="CV31" s="147">
        <v>7.0713141371739993E-2</v>
      </c>
      <c r="CW31" s="147">
        <v>6.8848991925309994E-2</v>
      </c>
      <c r="CX31" s="147">
        <v>4.0026872872799997E-2</v>
      </c>
      <c r="CY31" s="147">
        <v>6.1367690817689998E-3</v>
      </c>
      <c r="CZ31" s="147">
        <v>4.2287897981699997E-2</v>
      </c>
      <c r="DA31" s="147">
        <v>0.15841184543209999</v>
      </c>
      <c r="DB31" s="147">
        <v>7.2526996652890002E-2</v>
      </c>
      <c r="DC31" s="147">
        <v>0.13171322979690001</v>
      </c>
      <c r="DD31" s="147">
        <v>0.12814477760580001</v>
      </c>
      <c r="DE31" s="147">
        <v>0.17232059926160001</v>
      </c>
      <c r="DF31" s="147">
        <v>0.1043685599896</v>
      </c>
      <c r="DG31" s="147">
        <v>6.4083679810950006E-2</v>
      </c>
      <c r="DH31" s="147">
        <v>7.997877151393E-2</v>
      </c>
      <c r="DI31" s="147">
        <v>0.179340765668</v>
      </c>
      <c r="DJ31" s="147">
        <v>2.7771054533040001E-2</v>
      </c>
      <c r="DK31" s="147">
        <v>2.1062672479209999E-2</v>
      </c>
      <c r="DL31" s="147">
        <v>4.2743955948300001E-2</v>
      </c>
      <c r="DM31" s="147">
        <v>4.8151764906639999E-2</v>
      </c>
      <c r="DN31" s="147">
        <v>0.2467699151278</v>
      </c>
      <c r="DO31" s="147">
        <v>8.4165145320939994E-2</v>
      </c>
      <c r="DP31" s="147">
        <v>0.11009406295</v>
      </c>
      <c r="DQ31" s="147">
        <v>9.4296449133029994E-2</v>
      </c>
      <c r="DR31" s="147">
        <v>4.6816096630740003E-2</v>
      </c>
      <c r="DS31" s="147">
        <v>9.8788117302319997E-2</v>
      </c>
      <c r="DT31" s="147">
        <v>0.1165034254107</v>
      </c>
      <c r="DU31" s="147">
        <v>3.0197896047469999E-2</v>
      </c>
      <c r="DV31" s="147">
        <v>2.7728961952480001E-2</v>
      </c>
      <c r="DW31" s="147">
        <v>0.10074373149099999</v>
      </c>
      <c r="DX31" s="147">
        <v>8.4813647027920006E-2</v>
      </c>
      <c r="DY31" s="147">
        <v>0.20277109405079999</v>
      </c>
      <c r="DZ31" s="147">
        <v>0.1346115557018</v>
      </c>
      <c r="EA31" s="147">
        <v>0.13616834356230001</v>
      </c>
      <c r="EB31" s="147">
        <v>7.6656494534739994E-2</v>
      </c>
      <c r="EC31" s="147">
        <v>2.5369979768860001E-2</v>
      </c>
      <c r="ED31" s="147">
        <v>6.4434870451929999E-2</v>
      </c>
    </row>
    <row r="32" spans="1:134" x14ac:dyDescent="0.35">
      <c r="B32" t="s">
        <v>92</v>
      </c>
      <c r="C32" s="147">
        <v>8.0430247157199999E-2</v>
      </c>
      <c r="D32" s="147">
        <v>3.7232916112290002E-2</v>
      </c>
      <c r="E32" s="147">
        <v>6.2371332674709998E-2</v>
      </c>
      <c r="F32" s="147">
        <v>8.4279062010500005E-2</v>
      </c>
      <c r="G32" s="147">
        <v>9.7511256611990005E-2</v>
      </c>
      <c r="H32" s="147">
        <v>0.17192439744179999</v>
      </c>
      <c r="I32" s="147">
        <v>0.14546851126659999</v>
      </c>
      <c r="J32" s="147">
        <v>0.12210258185220001</v>
      </c>
      <c r="K32" s="147">
        <v>0.1105310228245</v>
      </c>
      <c r="L32" s="147">
        <v>5.3078273727389998E-2</v>
      </c>
      <c r="M32" s="147">
        <v>3.5070398320809999E-2</v>
      </c>
      <c r="N32" s="147">
        <v>0.19541812153169999</v>
      </c>
      <c r="O32" s="147">
        <v>4.2535676577740003E-2</v>
      </c>
      <c r="P32" s="147">
        <v>9.1134611965459994E-2</v>
      </c>
      <c r="Q32" s="147">
        <v>0.10435444094349999</v>
      </c>
      <c r="R32" s="147">
        <v>0.103230493908</v>
      </c>
      <c r="S32" s="147">
        <v>0.1948068938076</v>
      </c>
      <c r="T32" s="147">
        <v>9.5598209532870002E-2</v>
      </c>
      <c r="U32" s="147">
        <v>5.9399099806219997E-2</v>
      </c>
      <c r="V32" s="147">
        <v>4.5064318150969999E-2</v>
      </c>
      <c r="W32" s="147">
        <v>3.6165663360709997E-2</v>
      </c>
      <c r="X32" s="147">
        <v>3.2292470415189997E-2</v>
      </c>
      <c r="Y32" s="147">
        <v>6.5786383066330001E-2</v>
      </c>
      <c r="Z32" s="147">
        <v>2.2229669900800001E-2</v>
      </c>
      <c r="AA32" s="147">
        <v>5.578146678517E-2</v>
      </c>
      <c r="AB32" s="147">
        <v>7.8387239894550001E-2</v>
      </c>
      <c r="AC32" s="147">
        <v>9.3868690233690003E-2</v>
      </c>
      <c r="AD32" s="147">
        <v>0.16239644749070001</v>
      </c>
      <c r="AE32" s="147">
        <v>0.17918050974630001</v>
      </c>
      <c r="AF32" s="147">
        <v>0.1222228482159</v>
      </c>
      <c r="AG32" s="147">
        <v>0.11644284547689999</v>
      </c>
      <c r="AH32" s="147">
        <v>4.9974052330560001E-2</v>
      </c>
      <c r="AI32" s="147">
        <v>5.3729846859190002E-2</v>
      </c>
      <c r="AJ32" s="147">
        <v>3.3421944523030003E-2</v>
      </c>
      <c r="AK32" s="147">
        <v>1.7636906769020001E-2</v>
      </c>
      <c r="AL32" s="147">
        <v>1.5508884188320001E-2</v>
      </c>
      <c r="AM32" s="147">
        <v>4.9698761948820003E-2</v>
      </c>
      <c r="AN32" s="147">
        <v>6.5537894401349994E-2</v>
      </c>
      <c r="AO32" s="147">
        <v>0.18400537969569999</v>
      </c>
      <c r="AP32" s="147">
        <v>0.12761553992159999</v>
      </c>
      <c r="AQ32" s="147">
        <v>0.15894984063020001</v>
      </c>
      <c r="AR32" s="147">
        <v>0.169607653769</v>
      </c>
      <c r="AS32" s="147">
        <v>9.1952500351130007E-2</v>
      </c>
      <c r="AT32" s="147">
        <v>8.6064693801839995E-2</v>
      </c>
      <c r="AU32" s="147">
        <v>4.5067722957490002E-2</v>
      </c>
      <c r="AV32" s="147">
        <v>2.5679243917990001E-2</v>
      </c>
      <c r="AW32" s="147">
        <v>2.4999962033269998E-2</v>
      </c>
      <c r="AX32" s="147">
        <v>5.6863181632989999E-2</v>
      </c>
      <c r="AY32" s="147">
        <v>8.1355912024869997E-2</v>
      </c>
      <c r="AZ32" s="147">
        <v>0.1714390011137</v>
      </c>
      <c r="BA32" s="147">
        <v>0.1219266730864</v>
      </c>
      <c r="BB32" s="147">
        <v>0.17182969345829999</v>
      </c>
      <c r="BC32" s="147">
        <v>0.15766184179289999</v>
      </c>
      <c r="BD32" s="147">
        <v>6.4729327376159995E-2</v>
      </c>
      <c r="BE32" s="147">
        <v>7.8447440605920002E-2</v>
      </c>
      <c r="BF32" s="147">
        <v>0.1062514879827</v>
      </c>
      <c r="BG32" s="147">
        <v>5.2228138825300002E-2</v>
      </c>
      <c r="BH32" s="147">
        <v>5.861184982684E-2</v>
      </c>
      <c r="BI32" s="147">
        <v>0.1175813516815</v>
      </c>
      <c r="BJ32" s="147">
        <v>6.8895066138289995E-2</v>
      </c>
      <c r="BK32" s="147">
        <v>0.19101438932119999</v>
      </c>
      <c r="BL32" s="147">
        <v>0.1132854833257</v>
      </c>
      <c r="BM32" s="147">
        <v>0.1150715587838</v>
      </c>
      <c r="BN32" s="147">
        <v>8.1231185747279999E-2</v>
      </c>
      <c r="BO32" s="147">
        <v>4.4041217373690003E-2</v>
      </c>
      <c r="BP32" s="147">
        <v>5.1788270993630002E-2</v>
      </c>
      <c r="BQ32" s="147">
        <v>0.115501523289</v>
      </c>
      <c r="BR32" s="147">
        <v>4.710996665225E-2</v>
      </c>
      <c r="BS32" s="147">
        <v>5.4502858370389998E-2</v>
      </c>
      <c r="BT32" s="147">
        <v>8.2936130737509994E-2</v>
      </c>
      <c r="BU32" s="147">
        <v>0.10891168582419999</v>
      </c>
      <c r="BV32" s="147">
        <v>0.14854295414730001</v>
      </c>
      <c r="BW32" s="147">
        <v>9.9512471271400005E-2</v>
      </c>
      <c r="BX32" s="147">
        <v>9.8526408956259998E-2</v>
      </c>
      <c r="BY32" s="147">
        <v>0.1123813560892</v>
      </c>
      <c r="BZ32" s="147">
        <v>5.4104679438440002E-2</v>
      </c>
      <c r="CA32" s="147">
        <v>7.7969965224009993E-2</v>
      </c>
      <c r="CB32" s="147">
        <v>0.1079435932481</v>
      </c>
      <c r="CC32" s="147">
        <v>2.6952263656709999E-2</v>
      </c>
      <c r="CD32" s="147">
        <v>4.119157451865E-2</v>
      </c>
      <c r="CE32" s="147">
        <v>5.7685950649370002E-2</v>
      </c>
      <c r="CF32" s="147">
        <v>9.551846521349E-2</v>
      </c>
      <c r="CG32" s="147">
        <v>0.1627387461739</v>
      </c>
      <c r="CH32" s="147">
        <v>0.1136239830313</v>
      </c>
      <c r="CI32" s="147">
        <v>0.13303405983380001</v>
      </c>
      <c r="CJ32" s="147">
        <v>0.15185952560909999</v>
      </c>
      <c r="CK32" s="147">
        <v>4.916663159239E-2</v>
      </c>
      <c r="CL32" s="147">
        <v>6.0285206473180003E-2</v>
      </c>
      <c r="CM32" s="147">
        <v>9.947410306085E-2</v>
      </c>
      <c r="CN32" s="147">
        <v>3.7885889675580001E-2</v>
      </c>
      <c r="CO32" s="147">
        <v>2.843895929799E-2</v>
      </c>
      <c r="CP32" s="147">
        <v>6.2376492207799998E-2</v>
      </c>
      <c r="CQ32" s="147">
        <v>9.0304452781860001E-2</v>
      </c>
      <c r="CR32" s="147">
        <v>0.19306357380860001</v>
      </c>
      <c r="CS32" s="147">
        <v>0.1102063811003</v>
      </c>
      <c r="CT32" s="147">
        <v>0.14601705690780001</v>
      </c>
      <c r="CU32" s="147">
        <v>9.8655797473999995E-2</v>
      </c>
      <c r="CV32" s="147">
        <v>5.6640730245729999E-2</v>
      </c>
      <c r="CW32" s="147">
        <v>7.6936563439590003E-2</v>
      </c>
      <c r="CX32" s="147">
        <v>5.1894357905289998E-2</v>
      </c>
      <c r="CY32" s="147">
        <v>2.682819502011E-2</v>
      </c>
      <c r="CZ32" s="147">
        <v>4.5468506204020001E-2</v>
      </c>
      <c r="DA32" s="147">
        <v>7.0026627273770001E-2</v>
      </c>
      <c r="DB32" s="147">
        <v>9.139213637851E-2</v>
      </c>
      <c r="DC32" s="147">
        <v>0.19473043733529999</v>
      </c>
      <c r="DD32" s="147">
        <v>0.15506392185529999</v>
      </c>
      <c r="DE32" s="147">
        <v>0.1182318251239</v>
      </c>
      <c r="DF32" s="147">
        <v>0.107196252868</v>
      </c>
      <c r="DG32" s="147">
        <v>5.3976927066599997E-2</v>
      </c>
      <c r="DH32" s="147">
        <v>8.5190812969209995E-2</v>
      </c>
      <c r="DI32" s="147">
        <v>0.12745309272499999</v>
      </c>
      <c r="DJ32" s="147">
        <v>5.1263126547079998E-2</v>
      </c>
      <c r="DK32" s="147">
        <v>7.7365841020009998E-2</v>
      </c>
      <c r="DL32" s="147">
        <v>6.8793578419539994E-2</v>
      </c>
      <c r="DM32" s="147">
        <v>7.8709047930790005E-2</v>
      </c>
      <c r="DN32" s="147">
        <v>0.2292561640238</v>
      </c>
      <c r="DO32" s="147">
        <v>9.7179456220179997E-2</v>
      </c>
      <c r="DP32" s="147">
        <v>8.1214755528389998E-2</v>
      </c>
      <c r="DQ32" s="147">
        <v>7.3621951119930001E-2</v>
      </c>
      <c r="DR32" s="147">
        <v>5.5051766454170002E-2</v>
      </c>
      <c r="DS32" s="147">
        <v>6.0091220011120001E-2</v>
      </c>
      <c r="DT32" s="147">
        <v>9.0897800596679998E-2</v>
      </c>
      <c r="DU32" s="147">
        <v>5.7355736950019998E-2</v>
      </c>
      <c r="DV32" s="147">
        <v>5.9751798811370001E-2</v>
      </c>
      <c r="DW32" s="147">
        <v>8.0312868630180001E-2</v>
      </c>
      <c r="DX32" s="147">
        <v>0.1145614764607</v>
      </c>
      <c r="DY32" s="147">
        <v>0.20417659230509999</v>
      </c>
      <c r="DZ32" s="147">
        <v>0.1108476336455</v>
      </c>
      <c r="EA32" s="147">
        <v>0.1183303593955</v>
      </c>
      <c r="EB32" s="147">
        <v>9.1575131799930001E-2</v>
      </c>
      <c r="EC32" s="147">
        <v>3.6611101628599999E-2</v>
      </c>
      <c r="ED32" s="147">
        <v>3.5579499776320002E-2</v>
      </c>
    </row>
    <row r="33" spans="1:134" x14ac:dyDescent="0.35">
      <c r="B33" t="s">
        <v>93</v>
      </c>
      <c r="C33" s="147">
        <v>0.10239895246940001</v>
      </c>
      <c r="D33" s="147">
        <v>4.0559534530990003E-2</v>
      </c>
      <c r="E33" s="147">
        <v>9.3635307095869993E-2</v>
      </c>
      <c r="F33" s="147">
        <v>7.9949634618999996E-2</v>
      </c>
      <c r="G33" s="147">
        <v>9.2206828791809997E-2</v>
      </c>
      <c r="H33" s="147">
        <v>0.1913491575955</v>
      </c>
      <c r="I33" s="147">
        <v>0.15568763263739999</v>
      </c>
      <c r="J33" s="147">
        <v>0.117838125416</v>
      </c>
      <c r="K33" s="147">
        <v>5.7496876637270003E-2</v>
      </c>
      <c r="L33" s="147">
        <v>2.5788241783300001E-2</v>
      </c>
      <c r="M33" s="147">
        <v>4.3089708423500003E-2</v>
      </c>
      <c r="N33" s="147">
        <v>0.1118862970998</v>
      </c>
      <c r="O33" s="147">
        <v>7.8145337952769997E-2</v>
      </c>
      <c r="P33" s="147">
        <v>8.7776169212640004E-2</v>
      </c>
      <c r="Q33" s="147">
        <v>8.9873319712499997E-2</v>
      </c>
      <c r="R33" s="147">
        <v>0.12228846245360001</v>
      </c>
      <c r="S33" s="147">
        <v>0.19800016642170001</v>
      </c>
      <c r="T33" s="147">
        <v>0.1104813801703</v>
      </c>
      <c r="U33" s="147">
        <v>6.8591781897289997E-2</v>
      </c>
      <c r="V33" s="147">
        <v>4.2701803191750001E-2</v>
      </c>
      <c r="W33" s="147">
        <v>5.2675425543569999E-2</v>
      </c>
      <c r="X33" s="147">
        <v>3.7579856344109999E-2</v>
      </c>
      <c r="Y33" s="147">
        <v>4.9798094097939997E-2</v>
      </c>
      <c r="Z33" s="147">
        <v>3.9930487498860003E-2</v>
      </c>
      <c r="AA33" s="147">
        <v>4.8240577919089998E-2</v>
      </c>
      <c r="AB33" s="147">
        <v>7.4121551142879993E-2</v>
      </c>
      <c r="AC33" s="147">
        <v>0.10058556642450001</v>
      </c>
      <c r="AD33" s="147">
        <v>0.18350429120369999</v>
      </c>
      <c r="AE33" s="147">
        <v>0.1143900505257</v>
      </c>
      <c r="AF33" s="147">
        <v>0.15468441051869999</v>
      </c>
      <c r="AG33" s="147">
        <v>0.1541836031605</v>
      </c>
      <c r="AH33" s="147">
        <v>2.9593809627989999E-2</v>
      </c>
      <c r="AI33" s="147">
        <v>5.0967557880149998E-2</v>
      </c>
      <c r="AJ33" s="147">
        <v>4.9336960852880002E-2</v>
      </c>
      <c r="AK33" s="147">
        <v>2.2120610656299999E-2</v>
      </c>
      <c r="AL33" s="147">
        <v>2.5466787118339999E-2</v>
      </c>
      <c r="AM33" s="147">
        <v>5.1710142725339997E-2</v>
      </c>
      <c r="AN33" s="147">
        <v>5.5498770776309998E-2</v>
      </c>
      <c r="AO33" s="147">
        <v>0.17281994264940001</v>
      </c>
      <c r="AP33" s="147">
        <v>0.1355074762399</v>
      </c>
      <c r="AQ33" s="147">
        <v>0.1808544537539</v>
      </c>
      <c r="AR33" s="147">
        <v>0.1797297181767</v>
      </c>
      <c r="AS33" s="147">
        <v>6.2414245431479998E-2</v>
      </c>
      <c r="AT33" s="147">
        <v>6.4540891619390001E-2</v>
      </c>
      <c r="AU33" s="147">
        <v>4.6438922742849997E-2</v>
      </c>
      <c r="AV33" s="147">
        <v>2.4927204080969999E-2</v>
      </c>
      <c r="AW33" s="147">
        <v>4.6693323932079998E-2</v>
      </c>
      <c r="AX33" s="147">
        <v>6.0018136715699999E-2</v>
      </c>
      <c r="AY33" s="147">
        <v>0.10388209442809999</v>
      </c>
      <c r="AZ33" s="147">
        <v>0.19606489614459999</v>
      </c>
      <c r="BA33" s="147">
        <v>0.12868710959910001</v>
      </c>
      <c r="BB33" s="147">
        <v>0.17334064128000001</v>
      </c>
      <c r="BC33" s="147">
        <v>0.1048104287766</v>
      </c>
      <c r="BD33" s="147">
        <v>5.301734541869E-2</v>
      </c>
      <c r="BE33" s="147">
        <v>6.2119896881410001E-2</v>
      </c>
      <c r="BF33" s="147">
        <v>0.14063396357149999</v>
      </c>
      <c r="BG33" s="147">
        <v>9.1955407717439999E-2</v>
      </c>
      <c r="BH33" s="147">
        <v>7.3691048864529998E-2</v>
      </c>
      <c r="BI33" s="147">
        <v>9.335206642419E-2</v>
      </c>
      <c r="BJ33" s="147">
        <v>5.4677470045520003E-2</v>
      </c>
      <c r="BK33" s="147">
        <v>0.19141643820439999</v>
      </c>
      <c r="BL33" s="147">
        <v>9.1916852809889996E-2</v>
      </c>
      <c r="BM33" s="147">
        <v>8.7301863365849997E-2</v>
      </c>
      <c r="BN33" s="147">
        <v>0.1054587548482</v>
      </c>
      <c r="BO33" s="147">
        <v>3.5653838739149998E-2</v>
      </c>
      <c r="BP33" s="147">
        <v>3.3942295409389998E-2</v>
      </c>
      <c r="BQ33" s="147">
        <v>0.12973815085189999</v>
      </c>
      <c r="BR33" s="147">
        <v>5.6092284609699998E-2</v>
      </c>
      <c r="BS33" s="147">
        <v>6.1193128800270002E-2</v>
      </c>
      <c r="BT33" s="147">
        <v>0.11768371209969999</v>
      </c>
      <c r="BU33" s="147">
        <v>7.5686637207439997E-2</v>
      </c>
      <c r="BV33" s="147">
        <v>0.128961608092</v>
      </c>
      <c r="BW33" s="147">
        <v>0.1220385811693</v>
      </c>
      <c r="BX33" s="147">
        <v>8.307797105893E-2</v>
      </c>
      <c r="BY33" s="147">
        <v>0.1245741684365</v>
      </c>
      <c r="BZ33" s="147">
        <v>5.0397062566280001E-2</v>
      </c>
      <c r="CA33" s="147">
        <v>5.0556695108020001E-2</v>
      </c>
      <c r="CB33" s="147">
        <v>0.1016701635261</v>
      </c>
      <c r="CC33" s="147">
        <v>5.4359402631860003E-2</v>
      </c>
      <c r="CD33" s="147">
        <v>5.0109279158019999E-2</v>
      </c>
      <c r="CE33" s="147">
        <v>5.8237475836369998E-2</v>
      </c>
      <c r="CF33" s="147">
        <v>8.0092130722760002E-2</v>
      </c>
      <c r="CG33" s="147">
        <v>0.1420021938429</v>
      </c>
      <c r="CH33" s="147">
        <v>0.1315699393067</v>
      </c>
      <c r="CI33" s="147">
        <v>0.14951709083170001</v>
      </c>
      <c r="CJ33" s="147">
        <v>0.14324359532530001</v>
      </c>
      <c r="CK33" s="147">
        <v>4.7134204600180002E-2</v>
      </c>
      <c r="CL33" s="147">
        <v>4.206452421799E-2</v>
      </c>
      <c r="CM33" s="147">
        <v>0.1391161163896</v>
      </c>
      <c r="CN33" s="147">
        <v>6.3569287708700004E-2</v>
      </c>
      <c r="CO33" s="147">
        <v>4.2921365219790002E-2</v>
      </c>
      <c r="CP33" s="147">
        <v>9.1099339747269997E-2</v>
      </c>
      <c r="CQ33" s="147">
        <v>0.1071764493976</v>
      </c>
      <c r="CR33" s="147">
        <v>0.15011268638020001</v>
      </c>
      <c r="CS33" s="147">
        <v>0.1375002194552</v>
      </c>
      <c r="CT33" s="147">
        <v>7.3439335802570005E-2</v>
      </c>
      <c r="CU33" s="147">
        <v>0.12972034841159999</v>
      </c>
      <c r="CV33" s="147">
        <v>1.7290792121990001E-2</v>
      </c>
      <c r="CW33" s="147">
        <v>4.8054059365360002E-2</v>
      </c>
      <c r="CX33" s="147">
        <v>7.9379270545000005E-2</v>
      </c>
      <c r="CY33" s="147">
        <v>5.1626952962519998E-2</v>
      </c>
      <c r="CZ33" s="147">
        <v>6.2922628958440002E-2</v>
      </c>
      <c r="DA33" s="147">
        <v>6.213338555339E-2</v>
      </c>
      <c r="DB33" s="147">
        <v>9.3558719119409994E-2</v>
      </c>
      <c r="DC33" s="147">
        <v>0.17921891047870001</v>
      </c>
      <c r="DD33" s="147">
        <v>0.1111609211838</v>
      </c>
      <c r="DE33" s="147">
        <v>0.13728359072410001</v>
      </c>
      <c r="DF33" s="147">
        <v>0.1035186743713</v>
      </c>
      <c r="DG33" s="147">
        <v>6.3751777949039995E-2</v>
      </c>
      <c r="DH33" s="147">
        <v>5.5445168154400003E-2</v>
      </c>
      <c r="DI33" s="147">
        <v>0.17566075835680001</v>
      </c>
      <c r="DJ33" s="147">
        <v>7.8186986949599996E-2</v>
      </c>
      <c r="DK33" s="147">
        <v>6.714302698263E-2</v>
      </c>
      <c r="DL33" s="147">
        <v>7.7073418024760004E-2</v>
      </c>
      <c r="DM33" s="147">
        <v>9.5690347863740005E-2</v>
      </c>
      <c r="DN33" s="147">
        <v>0.1619981936115</v>
      </c>
      <c r="DO33" s="147">
        <v>7.6856548814210002E-2</v>
      </c>
      <c r="DP33" s="147">
        <v>0.10480607899030001</v>
      </c>
      <c r="DQ33" s="147">
        <v>8.3017484709509995E-2</v>
      </c>
      <c r="DR33" s="147">
        <v>2.3670354103530002E-2</v>
      </c>
      <c r="DS33" s="147">
        <v>5.5896801593459999E-2</v>
      </c>
      <c r="DT33" s="147">
        <v>7.1055841853100002E-2</v>
      </c>
      <c r="DU33" s="147">
        <v>7.9966027606270002E-2</v>
      </c>
      <c r="DV33" s="147">
        <v>5.8980155119220001E-2</v>
      </c>
      <c r="DW33" s="147">
        <v>0.13677343161880001</v>
      </c>
      <c r="DX33" s="147">
        <v>0.10094178768210001</v>
      </c>
      <c r="DY33" s="147">
        <v>0.18253774674510001</v>
      </c>
      <c r="DZ33" s="147">
        <v>9.7290447620170001E-2</v>
      </c>
      <c r="EA33" s="147">
        <v>0.11822577453700001</v>
      </c>
      <c r="EB33" s="147">
        <v>9.3554365823290006E-2</v>
      </c>
      <c r="EC33" s="147">
        <v>3.7281832988660002E-2</v>
      </c>
      <c r="ED33" s="147">
        <v>2.3392588406380001E-2</v>
      </c>
    </row>
    <row r="34" spans="1:134" x14ac:dyDescent="0.35">
      <c r="B34" t="s">
        <v>94</v>
      </c>
      <c r="C34" s="147">
        <v>5.2390948733590001E-2</v>
      </c>
      <c r="D34" s="147">
        <v>2.0282062798339998E-2</v>
      </c>
      <c r="E34" s="147">
        <v>4.7459331294589999E-2</v>
      </c>
      <c r="F34" s="147">
        <v>7.1361815364809997E-2</v>
      </c>
      <c r="G34" s="147">
        <v>8.372116756497E-2</v>
      </c>
      <c r="H34" s="147">
        <v>0.22388747998120001</v>
      </c>
      <c r="I34" s="147">
        <v>0.1651544851574</v>
      </c>
      <c r="J34" s="147">
        <v>0.1163055978484</v>
      </c>
      <c r="K34" s="147">
        <v>9.3387429696430005E-2</v>
      </c>
      <c r="L34" s="147">
        <v>6.6497411545749993E-2</v>
      </c>
      <c r="M34" s="147">
        <v>5.9552270014450001E-2</v>
      </c>
      <c r="N34" s="147">
        <v>0.21514200704649999</v>
      </c>
      <c r="O34" s="147">
        <v>5.247673805414E-2</v>
      </c>
      <c r="P34" s="147">
        <v>9.9035931071370001E-2</v>
      </c>
      <c r="Q34" s="147">
        <v>0.10046907779100001</v>
      </c>
      <c r="R34" s="147">
        <v>6.6724261648709995E-2</v>
      </c>
      <c r="S34" s="147">
        <v>0.16857730774490001</v>
      </c>
      <c r="T34" s="147">
        <v>9.7459882666210002E-2</v>
      </c>
      <c r="U34" s="147">
        <v>8.6118572540899996E-2</v>
      </c>
      <c r="V34" s="147">
        <v>5.0650232890910002E-2</v>
      </c>
      <c r="W34" s="147">
        <v>1.8911197115090001E-2</v>
      </c>
      <c r="X34" s="147">
        <v>4.4434791430289999E-2</v>
      </c>
      <c r="Y34" s="147">
        <v>3.2596731726570002E-2</v>
      </c>
      <c r="Z34" s="147">
        <v>1.3264608430169999E-2</v>
      </c>
      <c r="AA34" s="147">
        <v>4.2139220714870002E-2</v>
      </c>
      <c r="AB34" s="147">
        <v>8.0364861410000002E-2</v>
      </c>
      <c r="AC34" s="147">
        <v>5.9513131836559999E-2</v>
      </c>
      <c r="AD34" s="147">
        <v>0.194085323905</v>
      </c>
      <c r="AE34" s="147">
        <v>0.14930056762249999</v>
      </c>
      <c r="AF34" s="147">
        <v>0.1557331180921</v>
      </c>
      <c r="AG34" s="147">
        <v>0.126253173272</v>
      </c>
      <c r="AH34" s="147">
        <v>5.4455876966969997E-2</v>
      </c>
      <c r="AI34" s="147">
        <v>9.229338602329E-2</v>
      </c>
      <c r="AJ34" s="147">
        <v>2.0666677464510001E-2</v>
      </c>
      <c r="AK34" s="147">
        <v>8.6452976120870006E-3</v>
      </c>
      <c r="AL34" s="147">
        <v>2.1440217937369999E-2</v>
      </c>
      <c r="AM34" s="147">
        <v>4.2262012140799998E-2</v>
      </c>
      <c r="AN34" s="147">
        <v>5.1839621220469999E-2</v>
      </c>
      <c r="AO34" s="147">
        <v>0.17516566001520001</v>
      </c>
      <c r="AP34" s="147">
        <v>0.1381775201654</v>
      </c>
      <c r="AQ34" s="147">
        <v>0.2226456040041</v>
      </c>
      <c r="AR34" s="147">
        <v>0.12913741769709999</v>
      </c>
      <c r="AS34" s="147">
        <v>7.3878681164969998E-2</v>
      </c>
      <c r="AT34" s="147">
        <v>0.11614129057810001</v>
      </c>
      <c r="AU34" s="147">
        <v>3.5893916126869999E-2</v>
      </c>
      <c r="AV34" s="147">
        <v>1.181092663337E-2</v>
      </c>
      <c r="AW34" s="147">
        <v>2.4962371078799998E-2</v>
      </c>
      <c r="AX34" s="147">
        <v>4.2473169069729998E-2</v>
      </c>
      <c r="AY34" s="147">
        <v>6.0760937213060001E-2</v>
      </c>
      <c r="AZ34" s="147">
        <v>0.1847822204349</v>
      </c>
      <c r="BA34" s="147">
        <v>0.15716508260459999</v>
      </c>
      <c r="BB34" s="147">
        <v>0.13794857682760001</v>
      </c>
      <c r="BC34" s="147">
        <v>0.17332747166859999</v>
      </c>
      <c r="BD34" s="147">
        <v>5.354048639049E-2</v>
      </c>
      <c r="BE34" s="147">
        <v>0.117334841952</v>
      </c>
      <c r="BF34" s="147">
        <v>7.2236157507990006E-2</v>
      </c>
      <c r="BG34" s="147">
        <v>3.8866688024240002E-2</v>
      </c>
      <c r="BH34" s="147">
        <v>6.9066680455520002E-2</v>
      </c>
      <c r="BI34" s="147">
        <v>6.1797474995639999E-2</v>
      </c>
      <c r="BJ34" s="147">
        <v>9.5708441010239995E-2</v>
      </c>
      <c r="BK34" s="147">
        <v>0.22401894284560001</v>
      </c>
      <c r="BL34" s="147">
        <v>0.14712171720110001</v>
      </c>
      <c r="BM34" s="147">
        <v>0.1144316329304</v>
      </c>
      <c r="BN34" s="147">
        <v>7.1939615912529994E-2</v>
      </c>
      <c r="BO34" s="147">
        <v>2.8683897832380002E-2</v>
      </c>
      <c r="BP34" s="147">
        <v>7.6128751284310001E-2</v>
      </c>
      <c r="BQ34" s="147">
        <v>9.3659683191159998E-2</v>
      </c>
      <c r="BR34" s="147">
        <v>4.5120882865969998E-2</v>
      </c>
      <c r="BS34" s="147">
        <v>5.8313854636250002E-2</v>
      </c>
      <c r="BT34" s="147">
        <v>4.2922385731670003E-2</v>
      </c>
      <c r="BU34" s="147">
        <v>9.9882182607829995E-2</v>
      </c>
      <c r="BV34" s="147">
        <v>0.1739754622503</v>
      </c>
      <c r="BW34" s="147">
        <v>9.2820659324599999E-2</v>
      </c>
      <c r="BX34" s="147">
        <v>0.11607451114590001</v>
      </c>
      <c r="BY34" s="147">
        <v>0.1057947533532</v>
      </c>
      <c r="BZ34" s="147">
        <v>5.5521423805509999E-2</v>
      </c>
      <c r="CA34" s="147">
        <v>0.11591420108760001</v>
      </c>
      <c r="CB34" s="147">
        <v>8.304288001665E-2</v>
      </c>
      <c r="CC34" s="147">
        <v>3.1056605702820001E-2</v>
      </c>
      <c r="CD34" s="147">
        <v>4.3463886714360002E-2</v>
      </c>
      <c r="CE34" s="147">
        <v>5.5090232034869999E-2</v>
      </c>
      <c r="CF34" s="147">
        <v>8.0285698402689995E-2</v>
      </c>
      <c r="CG34" s="147">
        <v>0.17268685175430001</v>
      </c>
      <c r="CH34" s="147">
        <v>0.13880123982359999</v>
      </c>
      <c r="CI34" s="147">
        <v>0.13987614022959999</v>
      </c>
      <c r="CJ34" s="147">
        <v>0.13554199834719999</v>
      </c>
      <c r="CK34" s="147">
        <v>4.0377119947289999E-2</v>
      </c>
      <c r="CL34" s="147">
        <v>7.9777347026730006E-2</v>
      </c>
      <c r="CM34" s="147">
        <v>8.8442273430429999E-2</v>
      </c>
      <c r="CN34" s="147">
        <v>3.216795638607E-2</v>
      </c>
      <c r="CO34" s="147">
        <v>5.5462216983029999E-2</v>
      </c>
      <c r="CP34" s="147">
        <v>3.679914200415E-2</v>
      </c>
      <c r="CQ34" s="147">
        <v>8.4860111890829995E-2</v>
      </c>
      <c r="CR34" s="147">
        <v>0.1718311987335</v>
      </c>
      <c r="CS34" s="147">
        <v>0.15521804288320001</v>
      </c>
      <c r="CT34" s="147">
        <v>0.11796148035789999</v>
      </c>
      <c r="CU34" s="147">
        <v>0.10309484835420001</v>
      </c>
      <c r="CV34" s="147">
        <v>3.9179704565559997E-2</v>
      </c>
      <c r="CW34" s="147">
        <v>0.11498302441119999</v>
      </c>
      <c r="CX34" s="147">
        <v>3.819947957902E-2</v>
      </c>
      <c r="CY34" s="147">
        <v>2.902368891179E-2</v>
      </c>
      <c r="CZ34" s="147">
        <v>4.5487056188119997E-2</v>
      </c>
      <c r="DA34" s="147">
        <v>5.7852786486830003E-2</v>
      </c>
      <c r="DB34" s="147">
        <v>8.3073420141299995E-2</v>
      </c>
      <c r="DC34" s="147">
        <v>0.24736178444859999</v>
      </c>
      <c r="DD34" s="147">
        <v>0.11110811574689999</v>
      </c>
      <c r="DE34" s="147">
        <v>0.10725394265</v>
      </c>
      <c r="DF34" s="147">
        <v>0.14447719746609999</v>
      </c>
      <c r="DG34" s="147">
        <v>4.5908384276150002E-2</v>
      </c>
      <c r="DH34" s="147">
        <v>9.0254144105190004E-2</v>
      </c>
      <c r="DI34" s="147">
        <v>0.17444597167930001</v>
      </c>
      <c r="DJ34" s="147">
        <v>4.3207627830820002E-2</v>
      </c>
      <c r="DK34" s="147">
        <v>4.6382310985029998E-2</v>
      </c>
      <c r="DL34" s="147">
        <v>6.9013714007570004E-2</v>
      </c>
      <c r="DM34" s="147">
        <v>8.7855622269539996E-2</v>
      </c>
      <c r="DN34" s="147">
        <v>0.2122300995651</v>
      </c>
      <c r="DO34" s="147">
        <v>8.9708149873169996E-2</v>
      </c>
      <c r="DP34" s="147">
        <v>9.2888345257999994E-2</v>
      </c>
      <c r="DQ34" s="147">
        <v>8.0868774848490005E-2</v>
      </c>
      <c r="DR34" s="147">
        <v>1.519828350831E-2</v>
      </c>
      <c r="DS34" s="147">
        <v>8.8201100174749997E-2</v>
      </c>
      <c r="DT34" s="147">
        <v>0.13317147263679999</v>
      </c>
      <c r="DU34" s="147">
        <v>2.350926995492E-2</v>
      </c>
      <c r="DV34" s="147">
        <v>6.5594909111800007E-2</v>
      </c>
      <c r="DW34" s="147">
        <v>7.8921767903989998E-2</v>
      </c>
      <c r="DX34" s="147">
        <v>8.909006035E-2</v>
      </c>
      <c r="DY34" s="147">
        <v>0.20346508612780001</v>
      </c>
      <c r="DZ34" s="147">
        <v>7.0172657324569995E-2</v>
      </c>
      <c r="EA34" s="147">
        <v>0.1524945973289</v>
      </c>
      <c r="EB34" s="147">
        <v>8.0339784850069998E-2</v>
      </c>
      <c r="EC34" s="147">
        <v>4.9150040984020003E-2</v>
      </c>
      <c r="ED34" s="147">
        <v>5.4090353427110001E-2</v>
      </c>
    </row>
    <row r="35" spans="1:134" x14ac:dyDescent="0.35">
      <c r="B35" t="s">
        <v>95</v>
      </c>
      <c r="C35" s="147">
        <v>3.2709118092440002E-2</v>
      </c>
      <c r="D35" s="147">
        <v>2.7533784757180001E-2</v>
      </c>
      <c r="E35" s="147">
        <v>5.3794100293519997E-2</v>
      </c>
      <c r="F35" s="147">
        <v>6.0294357043580001E-2</v>
      </c>
      <c r="G35" s="147">
        <v>9.5801064016060006E-2</v>
      </c>
      <c r="H35" s="147">
        <v>0.13873161894329999</v>
      </c>
      <c r="I35" s="147">
        <v>0.1617152543165</v>
      </c>
      <c r="J35" s="147">
        <v>0.19579555153789999</v>
      </c>
      <c r="K35" s="147">
        <v>0.12569022330890001</v>
      </c>
      <c r="L35" s="147">
        <v>4.8591111337839998E-2</v>
      </c>
      <c r="M35" s="147">
        <v>5.9343816352830002E-2</v>
      </c>
      <c r="N35" s="147">
        <v>0.17815763193520001</v>
      </c>
      <c r="O35" s="147">
        <v>4.2792076588000001E-2</v>
      </c>
      <c r="P35" s="147">
        <v>0.10227938824339999</v>
      </c>
      <c r="Q35" s="147">
        <v>0.1128641551282</v>
      </c>
      <c r="R35" s="147">
        <v>0.1097907956295</v>
      </c>
      <c r="S35" s="147">
        <v>0.16025895987739999</v>
      </c>
      <c r="T35" s="147">
        <v>7.3877005585669994E-2</v>
      </c>
      <c r="U35" s="147">
        <v>8.5196387500100001E-2</v>
      </c>
      <c r="V35" s="147">
        <v>7.9397534564450006E-2</v>
      </c>
      <c r="W35" s="147">
        <v>1.6614507018909999E-2</v>
      </c>
      <c r="X35" s="147">
        <v>3.8771557929229997E-2</v>
      </c>
      <c r="Y35" s="147">
        <v>4.1431383411850001E-2</v>
      </c>
      <c r="Z35" s="147">
        <v>2.4739855125450001E-3</v>
      </c>
      <c r="AA35" s="147">
        <v>5.9395365232839999E-3</v>
      </c>
      <c r="AB35" s="147">
        <v>7.0859274405450007E-2</v>
      </c>
      <c r="AC35" s="147">
        <v>8.6738929886590002E-2</v>
      </c>
      <c r="AD35" s="147">
        <v>0.15546721517270001</v>
      </c>
      <c r="AE35" s="147">
        <v>0.148996510123</v>
      </c>
      <c r="AF35" s="147">
        <v>0.25349626087139998</v>
      </c>
      <c r="AG35" s="147">
        <v>0.1350733414177</v>
      </c>
      <c r="AH35" s="147">
        <v>4.8594739146140001E-2</v>
      </c>
      <c r="AI35" s="147">
        <v>5.0928823529349999E-2</v>
      </c>
      <c r="AJ35" s="147">
        <v>2.1585323876289999E-2</v>
      </c>
      <c r="AK35" s="147">
        <v>2.4739855125450001E-3</v>
      </c>
      <c r="AL35" s="147">
        <v>1.60994201589E-2</v>
      </c>
      <c r="AM35" s="147">
        <v>6.2443304895260003E-2</v>
      </c>
      <c r="AN35" s="147">
        <v>5.4556679460370003E-2</v>
      </c>
      <c r="AO35" s="147">
        <v>9.311390325136E-2</v>
      </c>
      <c r="AP35" s="147">
        <v>0.1455509116</v>
      </c>
      <c r="AQ35" s="147">
        <v>0.2038061800424</v>
      </c>
      <c r="AR35" s="147">
        <v>0.17875583087890001</v>
      </c>
      <c r="AS35" s="147">
        <v>9.9034229912750002E-2</v>
      </c>
      <c r="AT35" s="147">
        <v>0.1225802304112</v>
      </c>
      <c r="AU35" s="147">
        <v>1.182599065569E-2</v>
      </c>
      <c r="AV35" s="147">
        <v>1.3175526334810001E-2</v>
      </c>
      <c r="AW35" s="147">
        <v>1.9559706412859999E-2</v>
      </c>
      <c r="AX35" s="147">
        <v>3.6590109249940002E-2</v>
      </c>
      <c r="AY35" s="147">
        <v>7.0412481200360005E-2</v>
      </c>
      <c r="AZ35" s="147">
        <v>0.16047185990660001</v>
      </c>
      <c r="BA35" s="147">
        <v>0.11939703254550001</v>
      </c>
      <c r="BB35" s="147">
        <v>0.22751428927389999</v>
      </c>
      <c r="BC35" s="147">
        <v>0.17852163974220001</v>
      </c>
      <c r="BD35" s="147">
        <v>9.0457931679450002E-2</v>
      </c>
      <c r="BE35" s="147">
        <v>7.2073432998680007E-2</v>
      </c>
      <c r="BF35" s="147">
        <v>4.2300490749069997E-2</v>
      </c>
      <c r="BG35" s="147">
        <v>2.974320587126E-2</v>
      </c>
      <c r="BH35" s="147">
        <v>4.6281045673369998E-2</v>
      </c>
      <c r="BI35" s="147">
        <v>4.9550733900249999E-2</v>
      </c>
      <c r="BJ35" s="147">
        <v>0.1058678725004</v>
      </c>
      <c r="BK35" s="147">
        <v>0.16685854238280001</v>
      </c>
      <c r="BL35" s="147">
        <v>0.1163770003771</v>
      </c>
      <c r="BM35" s="147">
        <v>0.18923579590949999</v>
      </c>
      <c r="BN35" s="147">
        <v>0.13605128413340001</v>
      </c>
      <c r="BO35" s="147">
        <v>4.5379957315919997E-2</v>
      </c>
      <c r="BP35" s="147">
        <v>7.2354071186980007E-2</v>
      </c>
      <c r="BQ35" s="147">
        <v>8.8294260935009999E-2</v>
      </c>
      <c r="BR35" s="147">
        <v>3.489108878595E-2</v>
      </c>
      <c r="BS35" s="147">
        <v>5.6122383978150003E-2</v>
      </c>
      <c r="BT35" s="147">
        <v>0.1152287889443</v>
      </c>
      <c r="BU35" s="147">
        <v>0.1166583414898</v>
      </c>
      <c r="BV35" s="147">
        <v>0.1040524041063</v>
      </c>
      <c r="BW35" s="147">
        <v>9.7821774285539995E-2</v>
      </c>
      <c r="BX35" s="147">
        <v>0.16665243848889999</v>
      </c>
      <c r="BY35" s="147">
        <v>5.9813737504929999E-2</v>
      </c>
      <c r="BZ35" s="147">
        <v>7.5846582337940005E-2</v>
      </c>
      <c r="CA35" s="147">
        <v>8.461819914325E-2</v>
      </c>
      <c r="CB35" s="147">
        <v>4.0655661637540003E-2</v>
      </c>
      <c r="CC35" s="147">
        <v>2.7694073891259999E-2</v>
      </c>
      <c r="CD35" s="147">
        <v>4.0635487213849998E-2</v>
      </c>
      <c r="CE35" s="147">
        <v>8.6018346205790006E-2</v>
      </c>
      <c r="CF35" s="147">
        <v>5.6781504288489999E-2</v>
      </c>
      <c r="CG35" s="147">
        <v>0.11849105376999999</v>
      </c>
      <c r="CH35" s="147">
        <v>0.18840048050899999</v>
      </c>
      <c r="CI35" s="147">
        <v>0.12757730581810001</v>
      </c>
      <c r="CJ35" s="147">
        <v>0.14615138883180001</v>
      </c>
      <c r="CK35" s="147">
        <v>4.9573471441910003E-2</v>
      </c>
      <c r="CL35" s="147">
        <v>0.1180212263923</v>
      </c>
      <c r="CM35" s="147">
        <v>7.2455882028249999E-2</v>
      </c>
      <c r="CN35" s="147">
        <v>1.8711629930060002E-2</v>
      </c>
      <c r="CO35" s="147">
        <v>5.2034388688360002E-2</v>
      </c>
      <c r="CP35" s="147">
        <v>4.4941244821870001E-2</v>
      </c>
      <c r="CQ35" s="147">
        <v>0.1117205188946</v>
      </c>
      <c r="CR35" s="147">
        <v>0.14053753747370001</v>
      </c>
      <c r="CS35" s="147">
        <v>0.13212179557250001</v>
      </c>
      <c r="CT35" s="147">
        <v>0.14987710949460001</v>
      </c>
      <c r="CU35" s="147">
        <v>0.15706546646290001</v>
      </c>
      <c r="CV35" s="147">
        <v>4.869331892697E-2</v>
      </c>
      <c r="CW35" s="147">
        <v>7.1841107706259996E-2</v>
      </c>
      <c r="CX35" s="147">
        <v>2.32149362914E-2</v>
      </c>
      <c r="CY35" s="147">
        <v>1.4140333396930001E-2</v>
      </c>
      <c r="CZ35" s="147">
        <v>1.6596737126830002E-2</v>
      </c>
      <c r="DA35" s="147">
        <v>7.0111976783059998E-2</v>
      </c>
      <c r="DB35" s="147">
        <v>7.9939253490229997E-2</v>
      </c>
      <c r="DC35" s="147">
        <v>0.20432634851670001</v>
      </c>
      <c r="DD35" s="147">
        <v>0.10431457222980001</v>
      </c>
      <c r="DE35" s="147">
        <v>0.18839685409250001</v>
      </c>
      <c r="DF35" s="147">
        <v>0.13830981471920001</v>
      </c>
      <c r="DG35" s="147">
        <v>6.4897788430510001E-2</v>
      </c>
      <c r="DH35" s="147">
        <v>9.575138492278E-2</v>
      </c>
      <c r="DI35" s="147">
        <v>0.1015720962931</v>
      </c>
      <c r="DJ35" s="147">
        <v>2.0575025816639999E-2</v>
      </c>
      <c r="DK35" s="147">
        <v>5.351508833522E-2</v>
      </c>
      <c r="DL35" s="147">
        <v>8.2037233722009995E-2</v>
      </c>
      <c r="DM35" s="147">
        <v>9.3600752435380005E-2</v>
      </c>
      <c r="DN35" s="147">
        <v>0.16529251773529999</v>
      </c>
      <c r="DO35" s="147">
        <v>0.1024787357032</v>
      </c>
      <c r="DP35" s="147">
        <v>0.1318983990416</v>
      </c>
      <c r="DQ35" s="147">
        <v>0.1078212321195</v>
      </c>
      <c r="DR35" s="147">
        <v>5.5951556527960002E-2</v>
      </c>
      <c r="DS35" s="147">
        <v>8.5257362270049999E-2</v>
      </c>
      <c r="DT35" s="147">
        <v>5.4996810099629999E-2</v>
      </c>
      <c r="DU35" s="147">
        <v>2.8554732895839999E-2</v>
      </c>
      <c r="DV35" s="147">
        <v>4.1791572612550003E-2</v>
      </c>
      <c r="DW35" s="147">
        <v>0.108371078368</v>
      </c>
      <c r="DX35" s="147">
        <v>0.10715729978330001</v>
      </c>
      <c r="DY35" s="147">
        <v>0.19459031097669999</v>
      </c>
      <c r="DZ35" s="147">
        <v>0.1249968446642</v>
      </c>
      <c r="EA35" s="147">
        <v>0.1238761660971</v>
      </c>
      <c r="EB35" s="147">
        <v>0.1129466019945</v>
      </c>
      <c r="EC35" s="147">
        <v>4.6020007562659997E-2</v>
      </c>
      <c r="ED35" s="147">
        <v>5.6698574945519997E-2</v>
      </c>
    </row>
    <row r="36" spans="1:134" x14ac:dyDescent="0.35">
      <c r="B36" t="s">
        <v>96</v>
      </c>
      <c r="C36" s="147">
        <v>3.020420339714E-2</v>
      </c>
      <c r="D36" s="147">
        <v>9.9765466295699996E-3</v>
      </c>
      <c r="E36" s="147">
        <v>3.2786396905149999E-2</v>
      </c>
      <c r="F36" s="147">
        <v>2.868850397949E-2</v>
      </c>
      <c r="G36" s="147">
        <v>7.7822699122219993E-2</v>
      </c>
      <c r="H36" s="147">
        <v>0.14023261026520001</v>
      </c>
      <c r="I36" s="147">
        <v>0.14532226345970001</v>
      </c>
      <c r="J36" s="147">
        <v>0.18844234357619999</v>
      </c>
      <c r="K36" s="147">
        <v>0.17302243525800001</v>
      </c>
      <c r="L36" s="147">
        <v>6.3767283575489997E-2</v>
      </c>
      <c r="M36" s="147">
        <v>0.1097347138319</v>
      </c>
      <c r="N36" s="147">
        <v>0.18217757185229999</v>
      </c>
      <c r="O36" s="147">
        <v>6.3886101382400001E-2</v>
      </c>
      <c r="P36" s="147">
        <v>8.4452200474010003E-2</v>
      </c>
      <c r="Q36" s="147">
        <v>9.1248119813949993E-2</v>
      </c>
      <c r="R36" s="147">
        <v>8.1976228593479999E-2</v>
      </c>
      <c r="S36" s="147">
        <v>0.1399849612529</v>
      </c>
      <c r="T36" s="147">
        <v>0.1032386201243</v>
      </c>
      <c r="U36" s="147">
        <v>0.1036816752377</v>
      </c>
      <c r="V36" s="147">
        <v>6.294333131714E-2</v>
      </c>
      <c r="W36" s="147">
        <v>4.1268674365910002E-2</v>
      </c>
      <c r="X36" s="147">
        <v>4.5142515585920001E-2</v>
      </c>
      <c r="Y36" s="147">
        <v>1.237337198154E-2</v>
      </c>
      <c r="Z36" s="147">
        <v>6.384415786988E-3</v>
      </c>
      <c r="AA36" s="147">
        <v>1.5861202169009998E-2</v>
      </c>
      <c r="AB36" s="147">
        <v>4.2165705530890003E-2</v>
      </c>
      <c r="AC36" s="147">
        <v>4.8402893264550002E-2</v>
      </c>
      <c r="AD36" s="147">
        <v>0.13683902997200001</v>
      </c>
      <c r="AE36" s="147">
        <v>0.14771747610569999</v>
      </c>
      <c r="AF36" s="147">
        <v>0.17706548256230001</v>
      </c>
      <c r="AG36" s="147">
        <v>0.17130675407439999</v>
      </c>
      <c r="AH36" s="147">
        <v>9.8920379682030005E-2</v>
      </c>
      <c r="AI36" s="147">
        <v>0.1429632888706</v>
      </c>
      <c r="AJ36" s="147">
        <v>7.8835731513170002E-3</v>
      </c>
      <c r="AK36" s="147">
        <v>5.756547888322E-3</v>
      </c>
      <c r="AL36" s="147">
        <v>5.3652575160619996E-3</v>
      </c>
      <c r="AM36" s="147">
        <v>4.117007338216E-2</v>
      </c>
      <c r="AN36" s="147">
        <v>3.2659304364379999E-2</v>
      </c>
      <c r="AO36" s="147">
        <v>0.10227528096129999</v>
      </c>
      <c r="AP36" s="147">
        <v>0.1068512305817</v>
      </c>
      <c r="AQ36" s="147">
        <v>0.19277235057110001</v>
      </c>
      <c r="AR36" s="147">
        <v>0.20225899435120001</v>
      </c>
      <c r="AS36" s="147">
        <v>0.1282891406852</v>
      </c>
      <c r="AT36" s="147">
        <v>0.1747182465473</v>
      </c>
      <c r="AU36" s="147">
        <v>5.7261826092829997E-3</v>
      </c>
      <c r="AV36" s="147">
        <v>1.1036106227999999E-2</v>
      </c>
      <c r="AW36" s="147">
        <v>3.548345702781E-2</v>
      </c>
      <c r="AX36" s="147">
        <v>3.0588878180030001E-2</v>
      </c>
      <c r="AY36" s="147">
        <v>5.9513662818480001E-2</v>
      </c>
      <c r="AZ36" s="147">
        <v>0.1019020970271</v>
      </c>
      <c r="BA36" s="147">
        <v>0.1271017492599</v>
      </c>
      <c r="BB36" s="147">
        <v>0.1969779328871</v>
      </c>
      <c r="BC36" s="147">
        <v>0.1783832955835</v>
      </c>
      <c r="BD36" s="147">
        <v>0.10931933215590001</v>
      </c>
      <c r="BE36" s="147">
        <v>0.143967306223</v>
      </c>
      <c r="BF36" s="147">
        <v>3.7309374722819998E-2</v>
      </c>
      <c r="BG36" s="147">
        <v>1.4144409727440001E-2</v>
      </c>
      <c r="BH36" s="147">
        <v>4.2704232606749999E-2</v>
      </c>
      <c r="BI36" s="147">
        <v>6.1669515388889998E-2</v>
      </c>
      <c r="BJ36" s="147">
        <v>6.9218484710299996E-2</v>
      </c>
      <c r="BK36" s="147">
        <v>0.1581288842895</v>
      </c>
      <c r="BL36" s="147">
        <v>0.1484421087436</v>
      </c>
      <c r="BM36" s="147">
        <v>0.15296827805169999</v>
      </c>
      <c r="BN36" s="147">
        <v>0.13567614466700001</v>
      </c>
      <c r="BO36" s="147">
        <v>5.4958873258780003E-2</v>
      </c>
      <c r="BP36" s="147">
        <v>0.12477969383320001</v>
      </c>
      <c r="BQ36" s="147">
        <v>6.9988226247759994E-2</v>
      </c>
      <c r="BR36" s="147">
        <v>4.167383947258E-2</v>
      </c>
      <c r="BS36" s="147">
        <v>5.4336593960079997E-2</v>
      </c>
      <c r="BT36" s="147">
        <v>5.5592610326409997E-2</v>
      </c>
      <c r="BU36" s="147">
        <v>7.9193235537019999E-2</v>
      </c>
      <c r="BV36" s="147">
        <v>0.14833012440820001</v>
      </c>
      <c r="BW36" s="147">
        <v>0.11129039585479999</v>
      </c>
      <c r="BX36" s="147">
        <v>0.1163281357935</v>
      </c>
      <c r="BY36" s="147">
        <v>0.16115751126479999</v>
      </c>
      <c r="BZ36" s="147">
        <v>6.0854905638990001E-2</v>
      </c>
      <c r="CA36" s="147">
        <v>0.101254421496</v>
      </c>
      <c r="CB36" s="147">
        <v>2.464951796167E-2</v>
      </c>
      <c r="CC36" s="147">
        <v>2.1138199553529999E-2</v>
      </c>
      <c r="CD36" s="147">
        <v>3.261747299165E-2</v>
      </c>
      <c r="CE36" s="147">
        <v>2.2235642070229999E-2</v>
      </c>
      <c r="CF36" s="147">
        <v>4.906686761608E-2</v>
      </c>
      <c r="CG36" s="147">
        <v>0.16796131237199999</v>
      </c>
      <c r="CH36" s="147">
        <v>0.12357989383490001</v>
      </c>
      <c r="CI36" s="147">
        <v>0.1646805608269</v>
      </c>
      <c r="CJ36" s="147">
        <v>0.1137855746907</v>
      </c>
      <c r="CK36" s="147">
        <v>0.1223875663844</v>
      </c>
      <c r="CL36" s="147">
        <v>0.15789739169799999</v>
      </c>
      <c r="CM36" s="147">
        <v>3.1256591351960003E-2</v>
      </c>
      <c r="CN36" s="147">
        <v>1.5765876289629999E-2</v>
      </c>
      <c r="CO36" s="147">
        <v>1.881040894137E-2</v>
      </c>
      <c r="CP36" s="147">
        <v>4.1285809241540003E-2</v>
      </c>
      <c r="CQ36" s="147">
        <v>4.5259648121159998E-2</v>
      </c>
      <c r="CR36" s="147">
        <v>0.16701738811790001</v>
      </c>
      <c r="CS36" s="147">
        <v>0.1534169967564</v>
      </c>
      <c r="CT36" s="147">
        <v>0.16869014832660001</v>
      </c>
      <c r="CU36" s="147">
        <v>0.14663517634600001</v>
      </c>
      <c r="CV36" s="147">
        <v>5.5420576620980003E-2</v>
      </c>
      <c r="CW36" s="147">
        <v>0.15644137988660001</v>
      </c>
      <c r="CX36" s="147">
        <v>1.292379582063E-2</v>
      </c>
      <c r="CY36" s="147">
        <v>1.2478629711729999E-2</v>
      </c>
      <c r="CZ36" s="147">
        <v>3.6289947949139999E-2</v>
      </c>
      <c r="DA36" s="147">
        <v>5.4638031379309997E-2</v>
      </c>
      <c r="DB36" s="147">
        <v>7.4819792583020003E-2</v>
      </c>
      <c r="DC36" s="147">
        <v>0.1025512107155</v>
      </c>
      <c r="DD36" s="147">
        <v>0.11484055893590001</v>
      </c>
      <c r="DE36" s="147">
        <v>0.18788006940970001</v>
      </c>
      <c r="DF36" s="147">
        <v>0.1808590115325</v>
      </c>
      <c r="DG36" s="147">
        <v>8.5469121545589999E-2</v>
      </c>
      <c r="DH36" s="147">
        <v>0.1372498304169</v>
      </c>
      <c r="DI36" s="147">
        <v>8.5108755395629995E-2</v>
      </c>
      <c r="DJ36" s="147">
        <v>2.3970024817589999E-2</v>
      </c>
      <c r="DK36" s="147">
        <v>5.2537619050379999E-2</v>
      </c>
      <c r="DL36" s="147">
        <v>3.6539036017379997E-2</v>
      </c>
      <c r="DM36" s="147">
        <v>5.3165660906850001E-2</v>
      </c>
      <c r="DN36" s="147">
        <v>0.22409894863589999</v>
      </c>
      <c r="DO36" s="147">
        <v>0.12019601096849999</v>
      </c>
      <c r="DP36" s="147">
        <v>0.1191431274637</v>
      </c>
      <c r="DQ36" s="147">
        <v>0.13519764541189999</v>
      </c>
      <c r="DR36" s="147">
        <v>3.5280236626809999E-2</v>
      </c>
      <c r="DS36" s="147">
        <v>0.1147629347054</v>
      </c>
      <c r="DT36" s="147">
        <v>5.3063253062669999E-2</v>
      </c>
      <c r="DU36" s="147">
        <v>2.5152365299760001E-2</v>
      </c>
      <c r="DV36" s="147">
        <v>2.803023333521E-2</v>
      </c>
      <c r="DW36" s="147">
        <v>5.3134824970699997E-2</v>
      </c>
      <c r="DX36" s="147">
        <v>7.1979217359549999E-2</v>
      </c>
      <c r="DY36" s="147">
        <v>0.16704282102510001</v>
      </c>
      <c r="DZ36" s="147">
        <v>0.16046770522680001</v>
      </c>
      <c r="EA36" s="147">
        <v>0.16000991257450001</v>
      </c>
      <c r="EB36" s="147">
        <v>0.1169531373794</v>
      </c>
      <c r="EC36" s="147">
        <v>6.4384765776370007E-2</v>
      </c>
      <c r="ED36" s="147">
        <v>9.9781763989900005E-2</v>
      </c>
    </row>
    <row r="37" spans="1:134" x14ac:dyDescent="0.35">
      <c r="B37" t="s">
        <v>33</v>
      </c>
      <c r="C37" s="147">
        <v>2.8884193657760002E-2</v>
      </c>
      <c r="D37" s="147">
        <v>2.2434350116320001E-2</v>
      </c>
      <c r="E37" s="147">
        <v>0.14311708254719999</v>
      </c>
      <c r="F37" s="147">
        <v>9.5292246913099996E-2</v>
      </c>
      <c r="G37" s="147">
        <v>6.2126902483240001E-2</v>
      </c>
      <c r="H37" s="147">
        <v>0.27473824364139998</v>
      </c>
      <c r="I37" s="147">
        <v>8.125412623436E-2</v>
      </c>
      <c r="J37" s="147">
        <v>8.0257044455359999E-2</v>
      </c>
      <c r="K37" s="147">
        <v>0.122111551786</v>
      </c>
      <c r="L37" s="147">
        <v>2.7658478427029998E-2</v>
      </c>
      <c r="M37" s="147">
        <v>6.2125779738229997E-2</v>
      </c>
      <c r="N37" s="147">
        <v>0.2317237989666</v>
      </c>
      <c r="O37" s="147">
        <v>7.7661589972449999E-2</v>
      </c>
      <c r="P37" s="147">
        <v>8.8287960404469998E-2</v>
      </c>
      <c r="Q37" s="147">
        <v>0.17396196995550001</v>
      </c>
      <c r="R37" s="147">
        <v>3.4126662109830001E-2</v>
      </c>
      <c r="S37" s="147">
        <v>8.3846122183179994E-2</v>
      </c>
      <c r="T37" s="147">
        <v>7.0743352985589994E-2</v>
      </c>
      <c r="U37" s="147">
        <v>3.7306290051699997E-2</v>
      </c>
      <c r="V37" s="147">
        <v>0.1036354085765</v>
      </c>
      <c r="W37" s="147">
        <v>6.0865710351200003E-2</v>
      </c>
      <c r="X37" s="147">
        <v>3.7841134443010002E-2</v>
      </c>
      <c r="Y37" s="147">
        <v>2.3606143850820001E-2</v>
      </c>
      <c r="Z37" s="147">
        <v>4.5011270459400003E-2</v>
      </c>
      <c r="AA37" s="147">
        <v>0.11239495155199999</v>
      </c>
      <c r="AB37" s="147">
        <v>8.3490413100639996E-2</v>
      </c>
      <c r="AC37" s="147">
        <v>3.7416045438859999E-2</v>
      </c>
      <c r="AD37" s="147">
        <v>0.17204995329629999</v>
      </c>
      <c r="AE37" s="147">
        <v>0.17471770281580001</v>
      </c>
      <c r="AF37" s="147">
        <v>0.13917766357790001</v>
      </c>
      <c r="AG37" s="147">
        <v>7.0476044282919995E-2</v>
      </c>
      <c r="AH37" s="147">
        <v>5.4010581123479999E-2</v>
      </c>
      <c r="AI37" s="147">
        <v>8.7649230501959996E-2</v>
      </c>
      <c r="AJ37" s="147">
        <v>0</v>
      </c>
      <c r="AK37" s="147">
        <v>1.1288460171539999E-2</v>
      </c>
      <c r="AL37" s="147">
        <v>2.974933007602E-2</v>
      </c>
      <c r="AM37" s="147">
        <v>3.4894604022359998E-2</v>
      </c>
      <c r="AN37" s="147">
        <v>8.1711849621730004E-2</v>
      </c>
      <c r="AO37" s="147">
        <v>0.2125990774389</v>
      </c>
      <c r="AP37" s="147">
        <v>8.5377313960809997E-2</v>
      </c>
      <c r="AQ37" s="147">
        <v>0.14240743163110001</v>
      </c>
      <c r="AR37" s="147">
        <v>0.1172132233885</v>
      </c>
      <c r="AS37" s="147">
        <v>0.168492594232</v>
      </c>
      <c r="AT37" s="147">
        <v>0.1162661154571</v>
      </c>
      <c r="AU37" s="147">
        <v>0</v>
      </c>
      <c r="AV37" s="147">
        <v>2.5937663237110001E-2</v>
      </c>
      <c r="AW37" s="147">
        <v>7.7005679319760004E-2</v>
      </c>
      <c r="AX37" s="147">
        <v>4.8168002855590003E-2</v>
      </c>
      <c r="AY37" s="147">
        <v>8.5789125352119994E-2</v>
      </c>
      <c r="AZ37" s="147">
        <v>0.12416567978320001</v>
      </c>
      <c r="BA37" s="147">
        <v>8.1977458513210005E-2</v>
      </c>
      <c r="BB37" s="147">
        <v>0.15122925468740001</v>
      </c>
      <c r="BC37" s="147">
        <v>0.14411102995309999</v>
      </c>
      <c r="BD37" s="147">
        <v>6.2900557795110001E-2</v>
      </c>
      <c r="BE37" s="147">
        <v>0.19871554850340001</v>
      </c>
      <c r="BF37" s="147">
        <v>9.3891080973889998E-2</v>
      </c>
      <c r="BG37" s="147">
        <v>6.2475035643269998E-2</v>
      </c>
      <c r="BH37" s="147">
        <v>8.1888119249799995E-2</v>
      </c>
      <c r="BI37" s="147">
        <v>0.1080061878658</v>
      </c>
      <c r="BJ37" s="147">
        <v>0.17376286076940001</v>
      </c>
      <c r="BK37" s="147">
        <v>0.15540023400149999</v>
      </c>
      <c r="BL37" s="147">
        <v>8.7299213419260002E-2</v>
      </c>
      <c r="BM37" s="147">
        <v>4.8704505610399997E-2</v>
      </c>
      <c r="BN37" s="147">
        <v>0.10221449145890001</v>
      </c>
      <c r="BO37" s="147">
        <v>1.163593551726E-2</v>
      </c>
      <c r="BP37" s="147">
        <v>7.4722335490559996E-2</v>
      </c>
      <c r="BQ37" s="147">
        <v>3.7841134443010002E-2</v>
      </c>
      <c r="BR37" s="147">
        <v>7.5543759104909999E-2</v>
      </c>
      <c r="BS37" s="147">
        <v>0.11361381740940001</v>
      </c>
      <c r="BT37" s="147">
        <v>8.2713561319139997E-2</v>
      </c>
      <c r="BU37" s="147">
        <v>1.380990158804E-2</v>
      </c>
      <c r="BV37" s="147">
        <v>0.21535342034159999</v>
      </c>
      <c r="BW37" s="147">
        <v>6.8657570482040006E-2</v>
      </c>
      <c r="BX37" s="147">
        <v>0.1241418066844</v>
      </c>
      <c r="BY37" s="147">
        <v>0.1617603925994</v>
      </c>
      <c r="BZ37" s="147">
        <v>1.602254290977E-2</v>
      </c>
      <c r="CA37" s="147">
        <v>9.0542093118299999E-2</v>
      </c>
      <c r="CB37" s="147">
        <v>5.9532506472479998E-2</v>
      </c>
      <c r="CC37" s="147">
        <v>1.1288460171539999E-2</v>
      </c>
      <c r="CD37" s="147">
        <v>0.1535662412412</v>
      </c>
      <c r="CE37" s="147">
        <v>0.1222651770066</v>
      </c>
      <c r="CF37" s="147">
        <v>8.0596579465779999E-2</v>
      </c>
      <c r="CG37" s="147">
        <v>0.19659377654480001</v>
      </c>
      <c r="CH37" s="147">
        <v>2.8459104653599999E-2</v>
      </c>
      <c r="CI37" s="147">
        <v>3.4412143237759998E-2</v>
      </c>
      <c r="CJ37" s="147">
        <v>9.6081442249020002E-2</v>
      </c>
      <c r="CK37" s="147">
        <v>0.116958782703</v>
      </c>
      <c r="CL37" s="147">
        <v>0.1002457862543</v>
      </c>
      <c r="CM37" s="147">
        <v>1.1288460171539999E-2</v>
      </c>
      <c r="CN37" s="147">
        <v>7.1235179117389996E-2</v>
      </c>
      <c r="CO37" s="147">
        <v>0.1124017241102</v>
      </c>
      <c r="CP37" s="147">
        <v>8.0134893323380002E-2</v>
      </c>
      <c r="CQ37" s="147">
        <v>6.4374991848399996E-2</v>
      </c>
      <c r="CR37" s="147">
        <v>0.27217299502679998</v>
      </c>
      <c r="CS37" s="147">
        <v>8.2042383065920002E-2</v>
      </c>
      <c r="CT37" s="147">
        <v>8.67799404277E-2</v>
      </c>
      <c r="CU37" s="147">
        <v>0.11733552276170001</v>
      </c>
      <c r="CV37" s="147">
        <v>3.9628686760589997E-2</v>
      </c>
      <c r="CW37" s="147">
        <v>6.2605223386299994E-2</v>
      </c>
      <c r="CX37" s="147">
        <v>5.3718427144589999E-2</v>
      </c>
      <c r="CY37" s="147">
        <v>0.10210703530079999</v>
      </c>
      <c r="CZ37" s="147">
        <v>6.1812697177719998E-2</v>
      </c>
      <c r="DA37" s="147">
        <v>6.4193010153489993E-2</v>
      </c>
      <c r="DB37" s="147">
        <v>7.3202499422869993E-2</v>
      </c>
      <c r="DC37" s="147">
        <v>0.22637791960020001</v>
      </c>
      <c r="DD37" s="147">
        <v>4.28409990165E-2</v>
      </c>
      <c r="DE37" s="147">
        <v>0.1014312788799</v>
      </c>
      <c r="DF37" s="147">
        <v>5.9740640168019998E-2</v>
      </c>
      <c r="DG37" s="147">
        <v>0.10935174860129999</v>
      </c>
      <c r="DH37" s="147">
        <v>0.1052237445346</v>
      </c>
      <c r="DI37" s="147">
        <v>0.1233527245267</v>
      </c>
      <c r="DJ37" s="147">
        <v>1.464920306557E-2</v>
      </c>
      <c r="DK37" s="147">
        <v>4.229375888037E-2</v>
      </c>
      <c r="DL37" s="147">
        <v>0.1613813118978</v>
      </c>
      <c r="DM37" s="147">
        <v>0.1075319888784</v>
      </c>
      <c r="DN37" s="147">
        <v>0.20434129738240001</v>
      </c>
      <c r="DO37" s="147">
        <v>0</v>
      </c>
      <c r="DP37" s="147">
        <v>7.7163610263999996E-2</v>
      </c>
      <c r="DQ37" s="147">
        <v>9.8263522773039999E-2</v>
      </c>
      <c r="DR37" s="147">
        <v>7.5595080059820005E-2</v>
      </c>
      <c r="DS37" s="147">
        <v>9.5427502271790005E-2</v>
      </c>
      <c r="DT37" s="147">
        <v>4.1936772986260001E-2</v>
      </c>
      <c r="DU37" s="147">
        <v>0.1268255715287</v>
      </c>
      <c r="DV37" s="147">
        <v>0.12607227997520001</v>
      </c>
      <c r="DW37" s="147">
        <v>0.14260747736089999</v>
      </c>
      <c r="DX37" s="147">
        <v>0.10593370728319999</v>
      </c>
      <c r="DY37" s="147">
        <v>0.15463321956519999</v>
      </c>
      <c r="DZ37" s="147">
        <v>8.1602358593410002E-2</v>
      </c>
      <c r="EA37" s="147">
        <v>0.1129970576853</v>
      </c>
      <c r="EB37" s="147">
        <v>2.8763788725789999E-2</v>
      </c>
      <c r="EC37" s="147">
        <v>1.602254290977E-2</v>
      </c>
      <c r="ED37" s="147">
        <v>6.2605223386299994E-2</v>
      </c>
    </row>
    <row r="38" spans="1:134" x14ac:dyDescent="0.35">
      <c r="B38" t="s">
        <v>97</v>
      </c>
      <c r="C38" s="147">
        <v>1.4043103367179999E-2</v>
      </c>
      <c r="D38" s="147">
        <v>1.6206925572469999E-2</v>
      </c>
      <c r="E38" s="147">
        <v>4.7844917920390001E-2</v>
      </c>
      <c r="F38" s="147">
        <v>5.9876443403740001E-2</v>
      </c>
      <c r="G38" s="147">
        <v>0.1003956077018</v>
      </c>
      <c r="H38" s="147">
        <v>0.16143862983500001</v>
      </c>
      <c r="I38" s="147">
        <v>0.1202327802071</v>
      </c>
      <c r="J38" s="147">
        <v>0.21631126063379999</v>
      </c>
      <c r="K38" s="147">
        <v>0.12806693754689999</v>
      </c>
      <c r="L38" s="147">
        <v>6.7895483543030002E-2</v>
      </c>
      <c r="M38" s="147">
        <v>6.7687910268550006E-2</v>
      </c>
      <c r="N38" s="147">
        <v>0.17210927010220001</v>
      </c>
      <c r="O38" s="147">
        <v>6.3020250063490005E-2</v>
      </c>
      <c r="P38" s="147">
        <v>0.1055704386328</v>
      </c>
      <c r="Q38" s="147">
        <v>0.1042113129887</v>
      </c>
      <c r="R38" s="147">
        <v>9.926376148478E-2</v>
      </c>
      <c r="S38" s="147">
        <v>0.1629107586303</v>
      </c>
      <c r="T38" s="147">
        <v>7.9710201713039996E-2</v>
      </c>
      <c r="U38" s="147">
        <v>6.4887457621989997E-2</v>
      </c>
      <c r="V38" s="147">
        <v>7.1671314216989995E-2</v>
      </c>
      <c r="W38" s="147">
        <v>4.165530001448E-2</v>
      </c>
      <c r="X38" s="147">
        <v>3.4989934531229998E-2</v>
      </c>
      <c r="Y38" s="147">
        <v>1.162864774024E-2</v>
      </c>
      <c r="Z38" s="147">
        <v>1.185667195034E-2</v>
      </c>
      <c r="AA38" s="147">
        <v>4.182467382492E-2</v>
      </c>
      <c r="AB38" s="147">
        <v>7.0934196166499999E-2</v>
      </c>
      <c r="AC38" s="147">
        <v>7.0607987039560005E-2</v>
      </c>
      <c r="AD38" s="147">
        <v>0.14679774118610001</v>
      </c>
      <c r="AE38" s="147">
        <v>0.1410226304761</v>
      </c>
      <c r="AF38" s="147">
        <v>0.1871770600897</v>
      </c>
      <c r="AG38" s="147">
        <v>0.1808190987695</v>
      </c>
      <c r="AH38" s="147">
        <v>6.3842596438060006E-2</v>
      </c>
      <c r="AI38" s="147">
        <v>7.3488696318940006E-2</v>
      </c>
      <c r="AJ38" s="147">
        <v>7.2962395833219996E-3</v>
      </c>
      <c r="AK38" s="147">
        <v>7.8149980607539991E-3</v>
      </c>
      <c r="AL38" s="147">
        <v>1.4120260850959999E-2</v>
      </c>
      <c r="AM38" s="147">
        <v>3.035272289289E-2</v>
      </c>
      <c r="AN38" s="147">
        <v>5.8847002962590003E-2</v>
      </c>
      <c r="AO38" s="147">
        <v>0.13493921996569999</v>
      </c>
      <c r="AP38" s="147">
        <v>0.13208350100409999</v>
      </c>
      <c r="AQ38" s="147">
        <v>0.17631214554800001</v>
      </c>
      <c r="AR38" s="147">
        <v>0.1997004776979</v>
      </c>
      <c r="AS38" s="147">
        <v>0.1190425469822</v>
      </c>
      <c r="AT38" s="147">
        <v>0.1194908844515</v>
      </c>
      <c r="AU38" s="147">
        <v>7.823325814139E-3</v>
      </c>
      <c r="AV38" s="147">
        <v>1.105114146725E-2</v>
      </c>
      <c r="AW38" s="147">
        <v>3.5891741646819998E-2</v>
      </c>
      <c r="AX38" s="147">
        <v>3.503458872779E-2</v>
      </c>
      <c r="AY38" s="147">
        <v>6.7192953974689995E-2</v>
      </c>
      <c r="AZ38" s="147">
        <v>0.1331294583589</v>
      </c>
      <c r="BA38" s="147">
        <v>0.1468487817122</v>
      </c>
      <c r="BB38" s="147">
        <v>0.17967423541880001</v>
      </c>
      <c r="BC38" s="147">
        <v>0.1768295754102</v>
      </c>
      <c r="BD38" s="147">
        <v>8.6799157263559995E-2</v>
      </c>
      <c r="BE38" s="147">
        <v>0.1197250402057</v>
      </c>
      <c r="BF38" s="147">
        <v>5.0525323024409999E-2</v>
      </c>
      <c r="BG38" s="147">
        <v>1.522569826971E-2</v>
      </c>
      <c r="BH38" s="147">
        <v>6.4841041838590005E-2</v>
      </c>
      <c r="BI38" s="147">
        <v>8.1820801489040001E-2</v>
      </c>
      <c r="BJ38" s="147">
        <v>8.8206870360139994E-2</v>
      </c>
      <c r="BK38" s="147">
        <v>0.18158960822930001</v>
      </c>
      <c r="BL38" s="147">
        <v>0.1327627758453</v>
      </c>
      <c r="BM38" s="147">
        <v>0.1615074847487</v>
      </c>
      <c r="BN38" s="147">
        <v>0.1074749111432</v>
      </c>
      <c r="BO38" s="147">
        <v>5.5236686537630003E-2</v>
      </c>
      <c r="BP38" s="147">
        <v>6.0808798514030003E-2</v>
      </c>
      <c r="BQ38" s="147">
        <v>7.5771518902530005E-2</v>
      </c>
      <c r="BR38" s="147">
        <v>4.1530915732909998E-2</v>
      </c>
      <c r="BS38" s="147">
        <v>6.4287165962979995E-2</v>
      </c>
      <c r="BT38" s="147">
        <v>7.3096459548650003E-2</v>
      </c>
      <c r="BU38" s="147">
        <v>9.4195585859849995E-2</v>
      </c>
      <c r="BV38" s="147">
        <v>0.1455047499313</v>
      </c>
      <c r="BW38" s="147">
        <v>8.3550851896370001E-2</v>
      </c>
      <c r="BX38" s="147">
        <v>0.1234505117063</v>
      </c>
      <c r="BY38" s="147">
        <v>0.15098253767649999</v>
      </c>
      <c r="BZ38" s="147">
        <v>6.502539816432E-2</v>
      </c>
      <c r="CA38" s="147">
        <v>8.2604304618249996E-2</v>
      </c>
      <c r="CB38" s="147">
        <v>3.2392935485189997E-2</v>
      </c>
      <c r="CC38" s="147">
        <v>1.7120245828890001E-2</v>
      </c>
      <c r="CD38" s="147">
        <v>4.2416494297320001E-2</v>
      </c>
      <c r="CE38" s="147">
        <v>6.299743508043E-2</v>
      </c>
      <c r="CF38" s="147">
        <v>8.4085922206769997E-2</v>
      </c>
      <c r="CG38" s="147">
        <v>0.1397041344653</v>
      </c>
      <c r="CH38" s="147">
        <v>0.12862910351660001</v>
      </c>
      <c r="CI38" s="147">
        <v>0.13960790265119999</v>
      </c>
      <c r="CJ38" s="147">
        <v>0.1694854261348</v>
      </c>
      <c r="CK38" s="147">
        <v>6.9696123753469993E-2</v>
      </c>
      <c r="CL38" s="147">
        <v>0.1138642765801</v>
      </c>
      <c r="CM38" s="147">
        <v>4.1028632803320003E-2</v>
      </c>
      <c r="CN38" s="147">
        <v>1.496314320248E-2</v>
      </c>
      <c r="CO38" s="147">
        <v>3.3155233253070002E-2</v>
      </c>
      <c r="CP38" s="147">
        <v>5.119803559411E-2</v>
      </c>
      <c r="CQ38" s="147">
        <v>6.0617427408119998E-2</v>
      </c>
      <c r="CR38" s="147">
        <v>0.1753394971816</v>
      </c>
      <c r="CS38" s="147">
        <v>0.1654151938991</v>
      </c>
      <c r="CT38" s="147">
        <v>0.17659107091519999</v>
      </c>
      <c r="CU38" s="147">
        <v>0.15382602644439999</v>
      </c>
      <c r="CV38" s="147">
        <v>6.4523597421600007E-2</v>
      </c>
      <c r="CW38" s="147">
        <v>6.3342141877090002E-2</v>
      </c>
      <c r="CX38" s="147">
        <v>1.577308586001E-2</v>
      </c>
      <c r="CY38" s="147">
        <v>5.7365411297020004E-3</v>
      </c>
      <c r="CZ38" s="147">
        <v>4.1294588478279999E-2</v>
      </c>
      <c r="DA38" s="147">
        <v>6.8134842783769994E-2</v>
      </c>
      <c r="DB38" s="147">
        <v>7.1839230602519996E-2</v>
      </c>
      <c r="DC38" s="147">
        <v>0.18922745832189999</v>
      </c>
      <c r="DD38" s="147">
        <v>0.14114312380489999</v>
      </c>
      <c r="DE38" s="147">
        <v>0.16000753314890001</v>
      </c>
      <c r="DF38" s="147">
        <v>0.1157324718241</v>
      </c>
      <c r="DG38" s="147">
        <v>8.1602475801390004E-2</v>
      </c>
      <c r="DH38" s="147">
        <v>0.1095086482445</v>
      </c>
      <c r="DI38" s="147">
        <v>0.10610814180979999</v>
      </c>
      <c r="DJ38" s="147">
        <v>1.7626841791459999E-2</v>
      </c>
      <c r="DK38" s="147">
        <v>5.4540976145530003E-2</v>
      </c>
      <c r="DL38" s="147">
        <v>8.3118631549209995E-2</v>
      </c>
      <c r="DM38" s="147">
        <v>7.1836376869289995E-2</v>
      </c>
      <c r="DN38" s="147">
        <v>0.22017465416269999</v>
      </c>
      <c r="DO38" s="147">
        <v>9.9525698108619998E-2</v>
      </c>
      <c r="DP38" s="147">
        <v>0.1064111376869</v>
      </c>
      <c r="DQ38" s="147">
        <v>0.1025592569966</v>
      </c>
      <c r="DR38" s="147">
        <v>6.7840000157820005E-2</v>
      </c>
      <c r="DS38" s="147">
        <v>7.0258284722090003E-2</v>
      </c>
      <c r="DT38" s="147">
        <v>4.1488138879030002E-2</v>
      </c>
      <c r="DU38" s="147">
        <v>3.117500508545E-2</v>
      </c>
      <c r="DV38" s="147">
        <v>6.2808113791509995E-2</v>
      </c>
      <c r="DW38" s="147">
        <v>0.10076464950739999</v>
      </c>
      <c r="DX38" s="147">
        <v>0.10005500805960001</v>
      </c>
      <c r="DY38" s="147">
        <v>0.19102450862350001</v>
      </c>
      <c r="DZ38" s="147">
        <v>0.1448890684869</v>
      </c>
      <c r="EA38" s="147">
        <v>0.1236206125089</v>
      </c>
      <c r="EB38" s="147">
        <v>9.903715791098E-2</v>
      </c>
      <c r="EC38" s="147">
        <v>4.6596365599699999E-2</v>
      </c>
      <c r="ED38" s="147">
        <v>5.8541371547140002E-2</v>
      </c>
    </row>
    <row r="39" spans="1:134" x14ac:dyDescent="0.35">
      <c r="B39" t="s">
        <v>98</v>
      </c>
      <c r="C39" s="147">
        <v>4.8245407544710003E-2</v>
      </c>
      <c r="D39" s="147">
        <v>5.0542305875760002E-2</v>
      </c>
      <c r="E39" s="147">
        <v>5.404066635661E-2</v>
      </c>
      <c r="F39" s="147">
        <v>0.11692658201309999</v>
      </c>
      <c r="G39" s="147">
        <v>0.1005247301294</v>
      </c>
      <c r="H39" s="147">
        <v>0.2019880507157</v>
      </c>
      <c r="I39" s="147">
        <v>9.9066972348969995E-2</v>
      </c>
      <c r="J39" s="147">
        <v>0.1454854294374</v>
      </c>
      <c r="K39" s="147">
        <v>0.10059931060379999</v>
      </c>
      <c r="L39" s="147">
        <v>4.2649287978060002E-2</v>
      </c>
      <c r="M39" s="147">
        <v>3.9931256996470002E-2</v>
      </c>
      <c r="N39" s="147">
        <v>0.17945505108859999</v>
      </c>
      <c r="O39" s="147">
        <v>9.5287666840990007E-2</v>
      </c>
      <c r="P39" s="147">
        <v>0.1123643662808</v>
      </c>
      <c r="Q39" s="147">
        <v>9.8269158826249994E-2</v>
      </c>
      <c r="R39" s="147">
        <v>9.0047723977890001E-2</v>
      </c>
      <c r="S39" s="147">
        <v>0.19079739601689999</v>
      </c>
      <c r="T39" s="147">
        <v>7.3930671007900003E-2</v>
      </c>
      <c r="U39" s="147">
        <v>6.4877312932510006E-2</v>
      </c>
      <c r="V39" s="147">
        <v>7.2066315672009995E-2</v>
      </c>
      <c r="W39" s="147">
        <v>1.5316837354810001E-2</v>
      </c>
      <c r="X39" s="147">
        <v>7.5875000013060001E-3</v>
      </c>
      <c r="Y39" s="147">
        <v>3.03597410843E-2</v>
      </c>
      <c r="Z39" s="147">
        <v>5.9189275060259998E-2</v>
      </c>
      <c r="AA39" s="147">
        <v>5.9835627075470001E-2</v>
      </c>
      <c r="AB39" s="147">
        <v>8.0482135655790002E-2</v>
      </c>
      <c r="AC39" s="147">
        <v>0.13517434175590001</v>
      </c>
      <c r="AD39" s="147">
        <v>0.17242105873979999</v>
      </c>
      <c r="AE39" s="147">
        <v>8.8616017851159995E-2</v>
      </c>
      <c r="AF39" s="147">
        <v>0.16090646083509999</v>
      </c>
      <c r="AG39" s="147">
        <v>0.11229617498659999</v>
      </c>
      <c r="AH39" s="147">
        <v>5.7390858829389997E-2</v>
      </c>
      <c r="AI39" s="147">
        <v>4.3328308126269997E-2</v>
      </c>
      <c r="AJ39" s="147">
        <v>1.4435777237040001E-2</v>
      </c>
      <c r="AK39" s="147">
        <v>3.2401355085110002E-2</v>
      </c>
      <c r="AL39" s="147">
        <v>2.9800209111700001E-2</v>
      </c>
      <c r="AM39" s="147">
        <v>2.9358990208509999E-2</v>
      </c>
      <c r="AN39" s="147">
        <v>7.5784138305080004E-2</v>
      </c>
      <c r="AO39" s="147">
        <v>0.19441964496149999</v>
      </c>
      <c r="AP39" s="147">
        <v>0.13816068505599999</v>
      </c>
      <c r="AQ39" s="147">
        <v>0.17440404222100001</v>
      </c>
      <c r="AR39" s="147">
        <v>0.1721935239722</v>
      </c>
      <c r="AS39" s="147">
        <v>6.1426347924440003E-2</v>
      </c>
      <c r="AT39" s="147">
        <v>7.7615285917379997E-2</v>
      </c>
      <c r="AU39" s="147">
        <v>1.9790580793269999E-3</v>
      </c>
      <c r="AV39" s="147">
        <v>3.7038238845140001E-2</v>
      </c>
      <c r="AW39" s="147">
        <v>3.3416100135720002E-2</v>
      </c>
      <c r="AX39" s="147">
        <v>6.2630083457740002E-2</v>
      </c>
      <c r="AY39" s="147">
        <v>9.5286080540840007E-2</v>
      </c>
      <c r="AZ39" s="147">
        <v>0.13819900831679999</v>
      </c>
      <c r="BA39" s="147">
        <v>0.125960863428</v>
      </c>
      <c r="BB39" s="147">
        <v>0.16296830019629999</v>
      </c>
      <c r="BC39" s="147">
        <v>0.1848262246382</v>
      </c>
      <c r="BD39" s="147">
        <v>6.9576564864970006E-2</v>
      </c>
      <c r="BE39" s="147">
        <v>8.8119477496899995E-2</v>
      </c>
      <c r="BF39" s="147">
        <v>6.9533639437760003E-2</v>
      </c>
      <c r="BG39" s="147">
        <v>5.1215941617060001E-2</v>
      </c>
      <c r="BH39" s="147">
        <v>0.1102812114254</v>
      </c>
      <c r="BI39" s="147">
        <v>0.1124811154257</v>
      </c>
      <c r="BJ39" s="147">
        <v>7.7691877123040001E-2</v>
      </c>
      <c r="BK39" s="147">
        <v>0.20727719360579999</v>
      </c>
      <c r="BL39" s="147">
        <v>0.1199698395434</v>
      </c>
      <c r="BM39" s="147">
        <v>0.1029458815293</v>
      </c>
      <c r="BN39" s="147">
        <v>6.9544707378999995E-2</v>
      </c>
      <c r="BO39" s="147">
        <v>3.1553573911760002E-2</v>
      </c>
      <c r="BP39" s="147">
        <v>4.750501900174E-2</v>
      </c>
      <c r="BQ39" s="147">
        <v>5.9130398427370001E-2</v>
      </c>
      <c r="BR39" s="147">
        <v>4.3969211436679999E-2</v>
      </c>
      <c r="BS39" s="147">
        <v>7.2169889152749994E-2</v>
      </c>
      <c r="BT39" s="147">
        <v>7.4887291560410005E-2</v>
      </c>
      <c r="BU39" s="147">
        <v>0.1143454992459</v>
      </c>
      <c r="BV39" s="147">
        <v>0.17361135703649999</v>
      </c>
      <c r="BW39" s="147">
        <v>8.3701333134189995E-2</v>
      </c>
      <c r="BX39" s="147">
        <v>0.14087914966510001</v>
      </c>
      <c r="BY39" s="147">
        <v>0.1198096347298</v>
      </c>
      <c r="BZ39" s="147">
        <v>3.8465392722489999E-2</v>
      </c>
      <c r="CA39" s="147">
        <v>7.9030842888770006E-2</v>
      </c>
      <c r="CB39" s="147">
        <v>5.5146845988619998E-2</v>
      </c>
      <c r="CC39" s="147">
        <v>4.4333711325059998E-2</v>
      </c>
      <c r="CD39" s="147">
        <v>8.8823241309699999E-2</v>
      </c>
      <c r="CE39" s="147">
        <v>9.3086127491469994E-2</v>
      </c>
      <c r="CF39" s="147">
        <v>0.112725022647</v>
      </c>
      <c r="CG39" s="147">
        <v>0.17171582564589999</v>
      </c>
      <c r="CH39" s="147">
        <v>0.13074709481310001</v>
      </c>
      <c r="CI39" s="147">
        <v>9.9278900532140002E-2</v>
      </c>
      <c r="CJ39" s="147">
        <v>9.9986273581069998E-2</v>
      </c>
      <c r="CK39" s="147">
        <v>3.9761318954739999E-2</v>
      </c>
      <c r="CL39" s="147">
        <v>6.4395637711220005E-2</v>
      </c>
      <c r="CM39" s="147">
        <v>0.1023816159545</v>
      </c>
      <c r="CN39" s="147">
        <v>5.2912065368690003E-2</v>
      </c>
      <c r="CO39" s="147">
        <v>5.7556833398559999E-2</v>
      </c>
      <c r="CP39" s="147">
        <v>7.7287043364810001E-2</v>
      </c>
      <c r="CQ39" s="147">
        <v>6.6964521324610005E-2</v>
      </c>
      <c r="CR39" s="147">
        <v>0.2107962624909</v>
      </c>
      <c r="CS39" s="147">
        <v>9.3954215652509998E-2</v>
      </c>
      <c r="CT39" s="147">
        <v>0.13599609297920001</v>
      </c>
      <c r="CU39" s="147">
        <v>9.0482565069629997E-2</v>
      </c>
      <c r="CV39" s="147">
        <v>4.2679190645420001E-2</v>
      </c>
      <c r="CW39" s="147">
        <v>6.8989593751220005E-2</v>
      </c>
      <c r="CX39" s="147">
        <v>2.6650801950520001E-2</v>
      </c>
      <c r="CY39" s="147">
        <v>3.9862887469719999E-2</v>
      </c>
      <c r="CZ39" s="147">
        <v>7.6711248678159996E-2</v>
      </c>
      <c r="DA39" s="147">
        <v>9.2243810186380004E-2</v>
      </c>
      <c r="DB39" s="147">
        <v>0.12182680887150001</v>
      </c>
      <c r="DC39" s="147">
        <v>0.1669022186079</v>
      </c>
      <c r="DD39" s="147">
        <v>9.5979013878440003E-2</v>
      </c>
      <c r="DE39" s="147">
        <v>0.1079596584197</v>
      </c>
      <c r="DF39" s="147">
        <v>0.1409115289575</v>
      </c>
      <c r="DG39" s="147">
        <v>5.7271148310560002E-2</v>
      </c>
      <c r="DH39" s="147">
        <v>7.3680874669640004E-2</v>
      </c>
      <c r="DI39" s="147">
        <v>0.1707484473867</v>
      </c>
      <c r="DJ39" s="147">
        <v>7.7311921789609994E-2</v>
      </c>
      <c r="DK39" s="147">
        <v>5.9614896568429998E-2</v>
      </c>
      <c r="DL39" s="147">
        <v>8.2722768986040002E-2</v>
      </c>
      <c r="DM39" s="147">
        <v>9.8354929650230002E-2</v>
      </c>
      <c r="DN39" s="147">
        <v>0.27733427899090002</v>
      </c>
      <c r="DO39" s="147">
        <v>5.3643719909339999E-2</v>
      </c>
      <c r="DP39" s="147">
        <v>8.8503164292999995E-2</v>
      </c>
      <c r="DQ39" s="147">
        <v>3.9851457349520003E-2</v>
      </c>
      <c r="DR39" s="147">
        <v>1.5017391900379999E-2</v>
      </c>
      <c r="DS39" s="147">
        <v>3.6897023175790002E-2</v>
      </c>
      <c r="DT39" s="147">
        <v>7.2770191877089996E-2</v>
      </c>
      <c r="DU39" s="147">
        <v>5.2450122338469997E-2</v>
      </c>
      <c r="DV39" s="147">
        <v>8.3415710579669997E-2</v>
      </c>
      <c r="DW39" s="147">
        <v>8.6911989180519997E-2</v>
      </c>
      <c r="DX39" s="147">
        <v>0.1223106240824</v>
      </c>
      <c r="DY39" s="147">
        <v>0.248436222515</v>
      </c>
      <c r="DZ39" s="147">
        <v>9.0611246977089999E-2</v>
      </c>
      <c r="EA39" s="147">
        <v>0.11534524455</v>
      </c>
      <c r="EB39" s="147">
        <v>5.3408808503319999E-2</v>
      </c>
      <c r="EC39" s="147">
        <v>4.614226574909E-2</v>
      </c>
      <c r="ED39" s="147">
        <v>2.819757364738E-2</v>
      </c>
    </row>
    <row r="40" spans="1:134" x14ac:dyDescent="0.35">
      <c r="B40" t="s">
        <v>99</v>
      </c>
      <c r="C40" s="147">
        <v>2.9744098987299999E-2</v>
      </c>
      <c r="D40" s="147">
        <v>1.238386170152E-2</v>
      </c>
      <c r="E40" s="147">
        <v>5.0159935832399999E-2</v>
      </c>
      <c r="F40" s="147">
        <v>6.9064130236139998E-2</v>
      </c>
      <c r="G40" s="147">
        <v>8.1914181977760001E-2</v>
      </c>
      <c r="H40" s="147">
        <v>0.15172026204319999</v>
      </c>
      <c r="I40" s="147">
        <v>0.19396615102779999</v>
      </c>
      <c r="J40" s="147">
        <v>0.182739326812</v>
      </c>
      <c r="K40" s="147">
        <v>0.11909665897839999</v>
      </c>
      <c r="L40" s="147">
        <v>4.1081788049760003E-2</v>
      </c>
      <c r="M40" s="147">
        <v>6.8129604353710002E-2</v>
      </c>
      <c r="N40" s="147">
        <v>0.18881015102689999</v>
      </c>
      <c r="O40" s="147">
        <v>8.0551002522519996E-2</v>
      </c>
      <c r="P40" s="147">
        <v>0.1219662822433</v>
      </c>
      <c r="Q40" s="147">
        <v>0.1393491007448</v>
      </c>
      <c r="R40" s="147">
        <v>7.3534833125020002E-2</v>
      </c>
      <c r="S40" s="147">
        <v>0.15318211570929999</v>
      </c>
      <c r="T40" s="147">
        <v>7.4363282859769994E-2</v>
      </c>
      <c r="U40" s="147">
        <v>6.6509278239599998E-2</v>
      </c>
      <c r="V40" s="147">
        <v>5.4881942187210001E-2</v>
      </c>
      <c r="W40" s="147">
        <v>9.2428610898570001E-3</v>
      </c>
      <c r="X40" s="147">
        <v>3.7609150251700002E-2</v>
      </c>
      <c r="Y40" s="147">
        <v>2.3143357248129999E-2</v>
      </c>
      <c r="Z40" s="147">
        <v>1.5391353169959999E-2</v>
      </c>
      <c r="AA40" s="147">
        <v>3.4775544274580003E-2</v>
      </c>
      <c r="AB40" s="147">
        <v>3.9784940662159998E-2</v>
      </c>
      <c r="AC40" s="147">
        <v>0.1003601709702</v>
      </c>
      <c r="AD40" s="147">
        <v>0.1428993030114</v>
      </c>
      <c r="AE40" s="147">
        <v>0.14566030174309999</v>
      </c>
      <c r="AF40" s="147">
        <v>0.1931430172584</v>
      </c>
      <c r="AG40" s="147">
        <v>0.16390149606150001</v>
      </c>
      <c r="AH40" s="147">
        <v>5.3189206493540003E-2</v>
      </c>
      <c r="AI40" s="147">
        <v>8.7751309107079997E-2</v>
      </c>
      <c r="AJ40" s="147">
        <v>5.3289226250919997E-3</v>
      </c>
      <c r="AK40" s="147">
        <v>0</v>
      </c>
      <c r="AL40" s="147">
        <v>2.4071593493739999E-2</v>
      </c>
      <c r="AM40" s="147">
        <v>2.7571886026200001E-2</v>
      </c>
      <c r="AN40" s="147">
        <v>3.8626176074360002E-2</v>
      </c>
      <c r="AO40" s="147">
        <v>0.18368544898460001</v>
      </c>
      <c r="AP40" s="147">
        <v>0.1392787039601</v>
      </c>
      <c r="AQ40" s="147">
        <v>0.2323512257492</v>
      </c>
      <c r="AR40" s="147">
        <v>0.18876762072309999</v>
      </c>
      <c r="AS40" s="147">
        <v>5.6756123965670001E-2</v>
      </c>
      <c r="AT40" s="147">
        <v>0.10356229839800001</v>
      </c>
      <c r="AU40" s="147">
        <v>1.4799843032579999E-2</v>
      </c>
      <c r="AV40" s="147">
        <v>8.3675208730150004E-3</v>
      </c>
      <c r="AW40" s="147">
        <v>1.112850725429E-2</v>
      </c>
      <c r="AX40" s="147">
        <v>4.507723809862E-2</v>
      </c>
      <c r="AY40" s="147">
        <v>5.1293347385879998E-2</v>
      </c>
      <c r="AZ40" s="147">
        <v>0.1534138494308</v>
      </c>
      <c r="BA40" s="147">
        <v>0.14243944991310001</v>
      </c>
      <c r="BB40" s="147">
        <v>0.18862528229450001</v>
      </c>
      <c r="BC40" s="147">
        <v>0.2141303212199</v>
      </c>
      <c r="BD40" s="147">
        <v>7.6157560971900004E-2</v>
      </c>
      <c r="BE40" s="147">
        <v>9.4567079525360004E-2</v>
      </c>
      <c r="BF40" s="147">
        <v>6.6624632474709997E-2</v>
      </c>
      <c r="BG40" s="147">
        <v>1.2387103088500001E-2</v>
      </c>
      <c r="BH40" s="147">
        <v>5.0312803068449999E-2</v>
      </c>
      <c r="BI40" s="147">
        <v>5.3577270580270002E-2</v>
      </c>
      <c r="BJ40" s="147">
        <v>6.536599882145E-2</v>
      </c>
      <c r="BK40" s="147">
        <v>0.1945861910669</v>
      </c>
      <c r="BL40" s="147">
        <v>0.16520682586800001</v>
      </c>
      <c r="BM40" s="147">
        <v>0.19651040789980001</v>
      </c>
      <c r="BN40" s="147">
        <v>0.102830066188</v>
      </c>
      <c r="BO40" s="147">
        <v>2.413289730017E-2</v>
      </c>
      <c r="BP40" s="147">
        <v>6.846580364391E-2</v>
      </c>
      <c r="BQ40" s="147">
        <v>6.6165816514790005E-2</v>
      </c>
      <c r="BR40" s="147">
        <v>4.8833913886590002E-2</v>
      </c>
      <c r="BS40" s="147">
        <v>5.6897604580719997E-2</v>
      </c>
      <c r="BT40" s="147">
        <v>8.6438313011840004E-2</v>
      </c>
      <c r="BU40" s="147">
        <v>7.6093624525369996E-2</v>
      </c>
      <c r="BV40" s="147">
        <v>0.13559755839099999</v>
      </c>
      <c r="BW40" s="147">
        <v>0.1027035785908</v>
      </c>
      <c r="BX40" s="147">
        <v>0.12160219234779999</v>
      </c>
      <c r="BY40" s="147">
        <v>0.13352936859619999</v>
      </c>
      <c r="BZ40" s="147">
        <v>6.9719381834890001E-2</v>
      </c>
      <c r="CA40" s="147">
        <v>0.1024186477201</v>
      </c>
      <c r="CB40" s="147">
        <v>4.129103531291E-2</v>
      </c>
      <c r="CC40" s="147">
        <v>2.046273819753E-2</v>
      </c>
      <c r="CD40" s="147">
        <v>5.799347103185E-2</v>
      </c>
      <c r="CE40" s="147">
        <v>5.483351596878E-2</v>
      </c>
      <c r="CF40" s="147">
        <v>6.9712120688189994E-2</v>
      </c>
      <c r="CG40" s="147">
        <v>0.1379646059977</v>
      </c>
      <c r="CH40" s="147">
        <v>0.14148252723740001</v>
      </c>
      <c r="CI40" s="147">
        <v>0.21139470585340001</v>
      </c>
      <c r="CJ40" s="147">
        <v>0.14328819862869999</v>
      </c>
      <c r="CK40" s="147">
        <v>3.9565982344980002E-2</v>
      </c>
      <c r="CL40" s="147">
        <v>8.2011098738640001E-2</v>
      </c>
      <c r="CM40" s="147">
        <v>7.6322033043739995E-2</v>
      </c>
      <c r="CN40" s="147">
        <v>2.6635599863880002E-2</v>
      </c>
      <c r="CO40" s="147">
        <v>3.7520348960150003E-2</v>
      </c>
      <c r="CP40" s="147">
        <v>3.6244380133749997E-2</v>
      </c>
      <c r="CQ40" s="147">
        <v>6.4218773330490003E-2</v>
      </c>
      <c r="CR40" s="147">
        <v>0.13648253493029999</v>
      </c>
      <c r="CS40" s="147">
        <v>0.13969694767980001</v>
      </c>
      <c r="CT40" s="147">
        <v>0.2038192678088</v>
      </c>
      <c r="CU40" s="147">
        <v>0.13165430414759999</v>
      </c>
      <c r="CV40" s="147">
        <v>4.4141909439849997E-2</v>
      </c>
      <c r="CW40" s="147">
        <v>0.10326390066170001</v>
      </c>
      <c r="CX40" s="147">
        <v>3.7858125138900002E-2</v>
      </c>
      <c r="CY40" s="147">
        <v>2.2559390204020001E-2</v>
      </c>
      <c r="CZ40" s="147">
        <v>2.09746121438E-2</v>
      </c>
      <c r="DA40" s="147">
        <v>4.9116319346560001E-2</v>
      </c>
      <c r="DB40" s="147">
        <v>7.1319917471579994E-2</v>
      </c>
      <c r="DC40" s="147">
        <v>0.15723360175850001</v>
      </c>
      <c r="DD40" s="147">
        <v>0.18879547462720001</v>
      </c>
      <c r="DE40" s="147">
        <v>0.17375645050169999</v>
      </c>
      <c r="DF40" s="147">
        <v>0.13034369967019999</v>
      </c>
      <c r="DG40" s="147">
        <v>6.0509733012749999E-2</v>
      </c>
      <c r="DH40" s="147">
        <v>8.7532676124809999E-2</v>
      </c>
      <c r="DI40" s="147">
        <v>0.14602862860589999</v>
      </c>
      <c r="DJ40" s="147">
        <v>3.5583994834569997E-2</v>
      </c>
      <c r="DK40" s="147">
        <v>5.9013894575589997E-2</v>
      </c>
      <c r="DL40" s="147">
        <v>6.1090281881649999E-2</v>
      </c>
      <c r="DM40" s="147">
        <v>6.3377156833890003E-2</v>
      </c>
      <c r="DN40" s="147">
        <v>0.21192016395509999</v>
      </c>
      <c r="DO40" s="147">
        <v>0.1130239067499</v>
      </c>
      <c r="DP40" s="147">
        <v>0.13325093015049999</v>
      </c>
      <c r="DQ40" s="147">
        <v>6.7126294158569993E-2</v>
      </c>
      <c r="DR40" s="147">
        <v>2.8880816094069998E-2</v>
      </c>
      <c r="DS40" s="147">
        <v>8.0703932160239994E-2</v>
      </c>
      <c r="DT40" s="147">
        <v>5.5007884739279998E-2</v>
      </c>
      <c r="DU40" s="147">
        <v>4.1528268221070003E-2</v>
      </c>
      <c r="DV40" s="147">
        <v>8.8394869039670004E-2</v>
      </c>
      <c r="DW40" s="147">
        <v>9.5285285144369999E-2</v>
      </c>
      <c r="DX40" s="147">
        <v>7.9725570050139999E-2</v>
      </c>
      <c r="DY40" s="147">
        <v>0.18859082659779999</v>
      </c>
      <c r="DZ40" s="147">
        <v>0.1211096325755</v>
      </c>
      <c r="EA40" s="147">
        <v>0.13847171496069999</v>
      </c>
      <c r="EB40" s="147">
        <v>0.1033319724348</v>
      </c>
      <c r="EC40" s="147">
        <v>2.9281920082169999E-2</v>
      </c>
      <c r="ED40" s="147">
        <v>5.927205615456E-2</v>
      </c>
    </row>
    <row r="41" spans="1:134" x14ac:dyDescent="0.35">
      <c r="B41" t="s">
        <v>100</v>
      </c>
      <c r="C41" s="147">
        <v>4.1779093110440001E-2</v>
      </c>
      <c r="D41" s="147">
        <v>2.7952453499109998E-2</v>
      </c>
      <c r="E41" s="147">
        <v>6.2377989056199998E-2</v>
      </c>
      <c r="F41" s="147">
        <v>8.6225617173680005E-2</v>
      </c>
      <c r="G41" s="147">
        <v>7.3217417657850004E-2</v>
      </c>
      <c r="H41" s="147">
        <v>0.15001600700289999</v>
      </c>
      <c r="I41" s="147">
        <v>0.1587870610314</v>
      </c>
      <c r="J41" s="147">
        <v>0.15983561306239999</v>
      </c>
      <c r="K41" s="147">
        <v>0.12798123277420001</v>
      </c>
      <c r="L41" s="147">
        <v>4.977041716208E-2</v>
      </c>
      <c r="M41" s="147">
        <v>6.2057098469709998E-2</v>
      </c>
      <c r="N41" s="147">
        <v>0.1450278243567</v>
      </c>
      <c r="O41" s="147">
        <v>7.1347452393640001E-2</v>
      </c>
      <c r="P41" s="147">
        <v>0.1144571136735</v>
      </c>
      <c r="Q41" s="147">
        <v>0.1185333236885</v>
      </c>
      <c r="R41" s="147">
        <v>0.1072238518098</v>
      </c>
      <c r="S41" s="147">
        <v>0.1693870459115</v>
      </c>
      <c r="T41" s="147">
        <v>7.6342830306350001E-2</v>
      </c>
      <c r="U41" s="147">
        <v>9.6179723030770006E-2</v>
      </c>
      <c r="V41" s="147">
        <v>5.1125540082569997E-2</v>
      </c>
      <c r="W41" s="147">
        <v>2.0393558078500001E-2</v>
      </c>
      <c r="X41" s="147">
        <v>2.998173666824E-2</v>
      </c>
      <c r="Y41" s="147">
        <v>3.2069250254949999E-2</v>
      </c>
      <c r="Z41" s="147">
        <v>1.6791297228509999E-2</v>
      </c>
      <c r="AA41" s="147">
        <v>4.2513978382289999E-2</v>
      </c>
      <c r="AB41" s="147">
        <v>7.5134455631000005E-2</v>
      </c>
      <c r="AC41" s="147">
        <v>8.7028067595169997E-2</v>
      </c>
      <c r="AD41" s="147">
        <v>0.13571877428449999</v>
      </c>
      <c r="AE41" s="147">
        <v>0.13857042361749999</v>
      </c>
      <c r="AF41" s="147">
        <v>0.20592088742340001</v>
      </c>
      <c r="AG41" s="147">
        <v>0.1323189230181</v>
      </c>
      <c r="AH41" s="147">
        <v>5.55579601917E-2</v>
      </c>
      <c r="AI41" s="147">
        <v>7.8375982372919997E-2</v>
      </c>
      <c r="AJ41" s="147">
        <v>9.2538156452609995E-3</v>
      </c>
      <c r="AK41" s="147">
        <v>1.4634546200250001E-2</v>
      </c>
      <c r="AL41" s="147">
        <v>1.31345491815E-2</v>
      </c>
      <c r="AM41" s="147">
        <v>2.2414054636059999E-2</v>
      </c>
      <c r="AN41" s="147">
        <v>4.9307986403989999E-2</v>
      </c>
      <c r="AO41" s="147">
        <v>0.12719628249289999</v>
      </c>
      <c r="AP41" s="147">
        <v>0.1467247152535</v>
      </c>
      <c r="AQ41" s="147">
        <v>0.24057803123409999</v>
      </c>
      <c r="AR41" s="147">
        <v>0.18281135018219999</v>
      </c>
      <c r="AS41" s="147">
        <v>8.4998897882710006E-2</v>
      </c>
      <c r="AT41" s="147">
        <v>0.1089457708875</v>
      </c>
      <c r="AU41" s="147">
        <v>2.1966999787349999E-2</v>
      </c>
      <c r="AV41" s="147">
        <v>5.7067605049770003E-3</v>
      </c>
      <c r="AW41" s="147">
        <v>2.5673577024250001E-2</v>
      </c>
      <c r="AX41" s="147">
        <v>5.2186681500500001E-2</v>
      </c>
      <c r="AY41" s="147">
        <v>6.9330959321660002E-2</v>
      </c>
      <c r="AZ41" s="147">
        <v>0.14288349926460001</v>
      </c>
      <c r="BA41" s="147">
        <v>0.1598419698677</v>
      </c>
      <c r="BB41" s="147">
        <v>0.17841107629569999</v>
      </c>
      <c r="BC41" s="147">
        <v>0.16707452434110001</v>
      </c>
      <c r="BD41" s="147">
        <v>6.877278608456E-2</v>
      </c>
      <c r="BE41" s="147">
        <v>0.1081511660076</v>
      </c>
      <c r="BF41" s="147">
        <v>4.493639726181E-2</v>
      </c>
      <c r="BG41" s="147">
        <v>3.2861453582099999E-2</v>
      </c>
      <c r="BH41" s="147">
        <v>5.2807317300800002E-2</v>
      </c>
      <c r="BI41" s="147">
        <v>7.6787698976759994E-2</v>
      </c>
      <c r="BJ41" s="147">
        <v>7.9237297236150001E-2</v>
      </c>
      <c r="BK41" s="147">
        <v>0.23071235786540001</v>
      </c>
      <c r="BL41" s="147">
        <v>0.15650206621189999</v>
      </c>
      <c r="BM41" s="147">
        <v>0.13065527061109999</v>
      </c>
      <c r="BN41" s="147">
        <v>9.4711667540789996E-2</v>
      </c>
      <c r="BO41" s="147">
        <v>3.9026442109160002E-2</v>
      </c>
      <c r="BP41" s="147">
        <v>6.176203130407E-2</v>
      </c>
      <c r="BQ41" s="147">
        <v>5.0288309512180003E-2</v>
      </c>
      <c r="BR41" s="147">
        <v>5.1428650078200001E-2</v>
      </c>
      <c r="BS41" s="147">
        <v>6.7192763250080001E-2</v>
      </c>
      <c r="BT41" s="147">
        <v>7.8471383526769994E-2</v>
      </c>
      <c r="BU41" s="147">
        <v>6.1593386452770002E-2</v>
      </c>
      <c r="BV41" s="147">
        <v>0.17295882215870001</v>
      </c>
      <c r="BW41" s="147">
        <v>9.4358672664019996E-2</v>
      </c>
      <c r="BX41" s="147">
        <v>0.12520283142169999</v>
      </c>
      <c r="BY41" s="147">
        <v>0.10995842080980001</v>
      </c>
      <c r="BZ41" s="147">
        <v>5.9384838147890001E-2</v>
      </c>
      <c r="CA41" s="147">
        <v>0.1291619219779</v>
      </c>
      <c r="CB41" s="147">
        <v>4.6641986529190001E-2</v>
      </c>
      <c r="CC41" s="147">
        <v>3.026374156495E-2</v>
      </c>
      <c r="CD41" s="147">
        <v>3.7257884588110003E-2</v>
      </c>
      <c r="CE41" s="147">
        <v>4.641923983659E-2</v>
      </c>
      <c r="CF41" s="147">
        <v>7.5932800574609993E-2</v>
      </c>
      <c r="CG41" s="147">
        <v>0.1813397555589</v>
      </c>
      <c r="CH41" s="147">
        <v>0.1144003154064</v>
      </c>
      <c r="CI41" s="147">
        <v>0.16358196968399999</v>
      </c>
      <c r="CJ41" s="147">
        <v>0.14160004395590001</v>
      </c>
      <c r="CK41" s="147">
        <v>6.8517474817260005E-2</v>
      </c>
      <c r="CL41" s="147">
        <v>9.4044787484119999E-2</v>
      </c>
      <c r="CM41" s="147">
        <v>5.1357937178629999E-2</v>
      </c>
      <c r="CN41" s="147">
        <v>2.8490545086939999E-2</v>
      </c>
      <c r="CO41" s="147">
        <v>4.0405340090339997E-2</v>
      </c>
      <c r="CP41" s="147">
        <v>7.1794245660099995E-2</v>
      </c>
      <c r="CQ41" s="147">
        <v>5.3003716359140002E-2</v>
      </c>
      <c r="CR41" s="147">
        <v>0.1734729769284</v>
      </c>
      <c r="CS41" s="147">
        <v>0.14799380239189999</v>
      </c>
      <c r="CT41" s="147">
        <v>0.1436603541689</v>
      </c>
      <c r="CU41" s="147">
        <v>0.13319995067259999</v>
      </c>
      <c r="CV41" s="147">
        <v>5.0383165983479999E-2</v>
      </c>
      <c r="CW41" s="147">
        <v>0.1062379654795</v>
      </c>
      <c r="CX41" s="147">
        <v>2.715695307856E-2</v>
      </c>
      <c r="CY41" s="147">
        <v>1.9096085629580001E-2</v>
      </c>
      <c r="CZ41" s="147">
        <v>4.0552132091410002E-2</v>
      </c>
      <c r="DA41" s="147">
        <v>5.3737460460160001E-2</v>
      </c>
      <c r="DB41" s="147">
        <v>7.0747526075100001E-2</v>
      </c>
      <c r="DC41" s="147">
        <v>0.19650621345140001</v>
      </c>
      <c r="DD41" s="147">
        <v>0.14663792155710001</v>
      </c>
      <c r="DE41" s="147">
        <v>0.16244810970070001</v>
      </c>
      <c r="DF41" s="147">
        <v>0.13958186701719999</v>
      </c>
      <c r="DG41" s="147">
        <v>5.1022780583310001E-2</v>
      </c>
      <c r="DH41" s="147">
        <v>9.2512950355500001E-2</v>
      </c>
      <c r="DI41" s="147">
        <v>9.6476840657599996E-2</v>
      </c>
      <c r="DJ41" s="147">
        <v>2.411359713593E-2</v>
      </c>
      <c r="DK41" s="147">
        <v>5.1572152903919997E-2</v>
      </c>
      <c r="DL41" s="147">
        <v>8.2507170981840003E-2</v>
      </c>
      <c r="DM41" s="147">
        <v>7.6300429659270003E-2</v>
      </c>
      <c r="DN41" s="147">
        <v>0.2466922369898</v>
      </c>
      <c r="DO41" s="147">
        <v>0.10519003670380001</v>
      </c>
      <c r="DP41" s="147">
        <v>0.106958039174</v>
      </c>
      <c r="DQ41" s="147">
        <v>9.0734210009630001E-2</v>
      </c>
      <c r="DR41" s="147">
        <v>3.9761058599989997E-2</v>
      </c>
      <c r="DS41" s="147">
        <v>7.9694227184210001E-2</v>
      </c>
      <c r="DT41" s="147">
        <v>6.7731542551970003E-2</v>
      </c>
      <c r="DU41" s="147">
        <v>3.9393004946909997E-2</v>
      </c>
      <c r="DV41" s="147">
        <v>6.3618158761490004E-2</v>
      </c>
      <c r="DW41" s="147">
        <v>9.3644991083949997E-2</v>
      </c>
      <c r="DX41" s="147">
        <v>9.3578836867930004E-2</v>
      </c>
      <c r="DY41" s="147">
        <v>0.1942841195219</v>
      </c>
      <c r="DZ41" s="147">
        <v>0.1225366114643</v>
      </c>
      <c r="EA41" s="147">
        <v>0.14631364970640001</v>
      </c>
      <c r="EB41" s="147">
        <v>9.2162042030240005E-2</v>
      </c>
      <c r="EC41" s="147">
        <v>3.7707531593529998E-2</v>
      </c>
      <c r="ED41" s="147">
        <v>4.9029511471359997E-2</v>
      </c>
    </row>
    <row r="42" spans="1:134" x14ac:dyDescent="0.35">
      <c r="B42" t="s">
        <v>102</v>
      </c>
      <c r="C42" s="147">
        <v>7.5994526377309995E-2</v>
      </c>
      <c r="D42" s="147">
        <v>2.8202990243910001E-2</v>
      </c>
      <c r="E42" s="147">
        <v>5.0538733501609999E-2</v>
      </c>
      <c r="F42" s="147">
        <v>8.0563179327469994E-2</v>
      </c>
      <c r="G42" s="147">
        <v>8.5790974792159996E-2</v>
      </c>
      <c r="H42" s="147">
        <v>0.15733121480869999</v>
      </c>
      <c r="I42" s="147">
        <v>0.1345140304803</v>
      </c>
      <c r="J42" s="147">
        <v>0.14348840165820001</v>
      </c>
      <c r="K42" s="147">
        <v>0.1344521852344</v>
      </c>
      <c r="L42" s="147">
        <v>4.8983458626959998E-2</v>
      </c>
      <c r="M42" s="147">
        <v>6.0140304948969998E-2</v>
      </c>
      <c r="N42" s="147">
        <v>0.1574584407222</v>
      </c>
      <c r="O42" s="147">
        <v>7.3959576432509999E-2</v>
      </c>
      <c r="P42" s="147">
        <v>0.1109880090691</v>
      </c>
      <c r="Q42" s="147">
        <v>0.113722766989</v>
      </c>
      <c r="R42" s="147">
        <v>8.6828369497369995E-2</v>
      </c>
      <c r="S42" s="147">
        <v>0.17561260193629999</v>
      </c>
      <c r="T42" s="147">
        <v>7.4483227294809995E-2</v>
      </c>
      <c r="U42" s="147">
        <v>9.1026812612020003E-2</v>
      </c>
      <c r="V42" s="147">
        <v>6.3094636509389998E-2</v>
      </c>
      <c r="W42" s="147">
        <v>1.4422323482709999E-2</v>
      </c>
      <c r="X42" s="147">
        <v>3.8403235454649999E-2</v>
      </c>
      <c r="Y42" s="147">
        <v>3.3375787747440003E-2</v>
      </c>
      <c r="Z42" s="147">
        <v>2.239325727288E-2</v>
      </c>
      <c r="AA42" s="147">
        <v>4.3053475602599998E-2</v>
      </c>
      <c r="AB42" s="147">
        <v>6.683550917752E-2</v>
      </c>
      <c r="AC42" s="147">
        <v>8.2433085010940002E-2</v>
      </c>
      <c r="AD42" s="147">
        <v>0.1491448623718</v>
      </c>
      <c r="AE42" s="147">
        <v>0.16478031468830001</v>
      </c>
      <c r="AF42" s="147">
        <v>0.18396459920329999</v>
      </c>
      <c r="AG42" s="147">
        <v>0.1303875170788</v>
      </c>
      <c r="AH42" s="147">
        <v>5.6005972282700003E-2</v>
      </c>
      <c r="AI42" s="147">
        <v>6.7625619563800005E-2</v>
      </c>
      <c r="AJ42" s="147">
        <v>1.464212521234E-2</v>
      </c>
      <c r="AK42" s="147">
        <v>1.181973951181E-2</v>
      </c>
      <c r="AL42" s="147">
        <v>1.8192933860829999E-2</v>
      </c>
      <c r="AM42" s="147">
        <v>3.07072452377E-2</v>
      </c>
      <c r="AN42" s="147">
        <v>3.6927215884890001E-2</v>
      </c>
      <c r="AO42" s="147">
        <v>0.1170936428928</v>
      </c>
      <c r="AP42" s="147">
        <v>0.1287251494113</v>
      </c>
      <c r="AQ42" s="147">
        <v>0.24239016129630001</v>
      </c>
      <c r="AR42" s="147">
        <v>0.21342960427640001</v>
      </c>
      <c r="AS42" s="147">
        <v>7.1787912130479997E-2</v>
      </c>
      <c r="AT42" s="147">
        <v>0.1142842702852</v>
      </c>
      <c r="AU42" s="147">
        <v>1.971558162111E-2</v>
      </c>
      <c r="AV42" s="147">
        <v>9.5831702887250007E-3</v>
      </c>
      <c r="AW42" s="147">
        <v>2.0119564161490001E-2</v>
      </c>
      <c r="AX42" s="147">
        <v>4.1083976592560002E-2</v>
      </c>
      <c r="AY42" s="147">
        <v>6.110876250596E-2</v>
      </c>
      <c r="AZ42" s="147">
        <v>0.10225595100069999</v>
      </c>
      <c r="BA42" s="147">
        <v>0.13769299946659999</v>
      </c>
      <c r="BB42" s="147">
        <v>0.2205915467923</v>
      </c>
      <c r="BC42" s="147">
        <v>0.19748893048649999</v>
      </c>
      <c r="BD42" s="147">
        <v>8.374454622185E-2</v>
      </c>
      <c r="BE42" s="147">
        <v>0.1066149708623</v>
      </c>
      <c r="BF42" s="147">
        <v>8.5371926360249997E-2</v>
      </c>
      <c r="BG42" s="147">
        <v>3.412622905334E-2</v>
      </c>
      <c r="BH42" s="147">
        <v>5.7894598813809997E-2</v>
      </c>
      <c r="BI42" s="147">
        <v>7.9986676573050003E-2</v>
      </c>
      <c r="BJ42" s="147">
        <v>8.4826532200629995E-2</v>
      </c>
      <c r="BK42" s="147">
        <v>0.23364628979339999</v>
      </c>
      <c r="BL42" s="147">
        <v>0.1018536243674</v>
      </c>
      <c r="BM42" s="147">
        <v>0.13471811376689999</v>
      </c>
      <c r="BN42" s="147">
        <v>0.1048634870209</v>
      </c>
      <c r="BO42" s="147">
        <v>2.5337783952270002E-2</v>
      </c>
      <c r="BP42" s="147">
        <v>5.7374738097999999E-2</v>
      </c>
      <c r="BQ42" s="147">
        <v>8.9234977321550002E-2</v>
      </c>
      <c r="BR42" s="147">
        <v>3.4150993627069998E-2</v>
      </c>
      <c r="BS42" s="147">
        <v>5.4881112444349997E-2</v>
      </c>
      <c r="BT42" s="147">
        <v>7.4146542310689997E-2</v>
      </c>
      <c r="BU42" s="147">
        <v>7.7844590396810007E-2</v>
      </c>
      <c r="BV42" s="147">
        <v>0.14771665306840001</v>
      </c>
      <c r="BW42" s="147">
        <v>9.2996033450649995E-2</v>
      </c>
      <c r="BX42" s="147">
        <v>9.9562891699290001E-2</v>
      </c>
      <c r="BY42" s="147">
        <v>0.1275291506748</v>
      </c>
      <c r="BZ42" s="147">
        <v>8.7389613475389996E-2</v>
      </c>
      <c r="CA42" s="147">
        <v>0.1145474415309</v>
      </c>
      <c r="CB42" s="147">
        <v>6.7326024856239994E-2</v>
      </c>
      <c r="CC42" s="147">
        <v>2.3708632052070001E-2</v>
      </c>
      <c r="CD42" s="147">
        <v>4.10244187232E-2</v>
      </c>
      <c r="CE42" s="147">
        <v>5.9821046667570002E-2</v>
      </c>
      <c r="CF42" s="147">
        <v>7.9604499988899999E-2</v>
      </c>
      <c r="CG42" s="147">
        <v>0.15179876698459999</v>
      </c>
      <c r="CH42" s="147">
        <v>0.1176569622949</v>
      </c>
      <c r="CI42" s="147">
        <v>0.16480233483449999</v>
      </c>
      <c r="CJ42" s="147">
        <v>0.13444253257389999</v>
      </c>
      <c r="CK42" s="147">
        <v>6.1762435503559997E-2</v>
      </c>
      <c r="CL42" s="147">
        <v>9.8052345520559997E-2</v>
      </c>
      <c r="CM42" s="147">
        <v>7.7995835883709994E-2</v>
      </c>
      <c r="CN42" s="147">
        <v>3.804214828645E-2</v>
      </c>
      <c r="CO42" s="147">
        <v>4.3686995797269999E-2</v>
      </c>
      <c r="CP42" s="147">
        <v>6.9901012618840005E-2</v>
      </c>
      <c r="CQ42" s="147">
        <v>5.5260798587160001E-2</v>
      </c>
      <c r="CR42" s="147">
        <v>0.2097869111223</v>
      </c>
      <c r="CS42" s="147">
        <v>0.11356148460319999</v>
      </c>
      <c r="CT42" s="147">
        <v>0.1242961894019</v>
      </c>
      <c r="CU42" s="147">
        <v>0.13383112056140001</v>
      </c>
      <c r="CV42" s="147">
        <v>4.144940367549E-2</v>
      </c>
      <c r="CW42" s="147">
        <v>9.218809946223E-2</v>
      </c>
      <c r="CX42" s="147">
        <v>3.9573910836579997E-2</v>
      </c>
      <c r="CY42" s="147">
        <v>2.3976598903480001E-2</v>
      </c>
      <c r="CZ42" s="147">
        <v>3.7974351132789998E-2</v>
      </c>
      <c r="DA42" s="147">
        <v>5.2011191088730001E-2</v>
      </c>
      <c r="DB42" s="147">
        <v>7.7086320413820006E-2</v>
      </c>
      <c r="DC42" s="147">
        <v>0.16781360494860001</v>
      </c>
      <c r="DD42" s="147">
        <v>0.143162083252</v>
      </c>
      <c r="DE42" s="147">
        <v>0.15240585988640001</v>
      </c>
      <c r="DF42" s="147">
        <v>0.14835307579000001</v>
      </c>
      <c r="DG42" s="147">
        <v>6.2734120397309995E-2</v>
      </c>
      <c r="DH42" s="147">
        <v>9.4908883350340006E-2</v>
      </c>
      <c r="DI42" s="147">
        <v>0.1382667150205</v>
      </c>
      <c r="DJ42" s="147">
        <v>6.7932578522709994E-2</v>
      </c>
      <c r="DK42" s="147">
        <v>4.6097652849150003E-2</v>
      </c>
      <c r="DL42" s="147">
        <v>6.0215701063030001E-2</v>
      </c>
      <c r="DM42" s="147">
        <v>8.319477753625E-2</v>
      </c>
      <c r="DN42" s="147">
        <v>0.25424268587310001</v>
      </c>
      <c r="DO42" s="147">
        <v>8.3154393718559996E-2</v>
      </c>
      <c r="DP42" s="147">
        <v>9.1528964247329994E-2</v>
      </c>
      <c r="DQ42" s="147">
        <v>8.8426886685740003E-2</v>
      </c>
      <c r="DR42" s="147">
        <v>2.5690942691200001E-2</v>
      </c>
      <c r="DS42" s="147">
        <v>6.124870179249E-2</v>
      </c>
      <c r="DT42" s="147">
        <v>8.3532482921430007E-2</v>
      </c>
      <c r="DU42" s="147">
        <v>3.4582981957640001E-2</v>
      </c>
      <c r="DV42" s="147">
        <v>6.4861851089209999E-2</v>
      </c>
      <c r="DW42" s="147">
        <v>9.7834587413670002E-2</v>
      </c>
      <c r="DX42" s="147">
        <v>7.8627711058480002E-2</v>
      </c>
      <c r="DY42" s="147">
        <v>0.21898808744000001</v>
      </c>
      <c r="DZ42" s="147">
        <v>0.1118511666306</v>
      </c>
      <c r="EA42" s="147">
        <v>0.1362403935741</v>
      </c>
      <c r="EB42" s="147">
        <v>0.1024509847012</v>
      </c>
      <c r="EC42" s="147">
        <v>2.9039999324230001E-2</v>
      </c>
      <c r="ED42" s="147">
        <v>4.1989753889369999E-2</v>
      </c>
    </row>
    <row r="43" spans="1:134" x14ac:dyDescent="0.35">
      <c r="B43" t="s">
        <v>103</v>
      </c>
      <c r="C43" s="147">
        <v>3.2683355707740003E-2</v>
      </c>
      <c r="D43" s="147">
        <v>4.020855796832E-2</v>
      </c>
      <c r="E43" s="147">
        <v>5.7185302010159998E-2</v>
      </c>
      <c r="F43" s="147">
        <v>9.6064837840030004E-2</v>
      </c>
      <c r="G43" s="147">
        <v>0.12827424518979999</v>
      </c>
      <c r="H43" s="147">
        <v>0.1582256695939</v>
      </c>
      <c r="I43" s="147">
        <v>0.1150665418921</v>
      </c>
      <c r="J43" s="147">
        <v>0.1188798561785</v>
      </c>
      <c r="K43" s="147">
        <v>0.14908285846899999</v>
      </c>
      <c r="L43" s="147">
        <v>4.8575040362089997E-2</v>
      </c>
      <c r="M43" s="147">
        <v>5.575373478837E-2</v>
      </c>
      <c r="N43" s="147">
        <v>0.18941866274790001</v>
      </c>
      <c r="O43" s="147">
        <v>6.3795373431229999E-2</v>
      </c>
      <c r="P43" s="147">
        <v>0.1200997662955</v>
      </c>
      <c r="Q43" s="147">
        <v>0.15753255414270001</v>
      </c>
      <c r="R43" s="147">
        <v>7.7512998648150006E-2</v>
      </c>
      <c r="S43" s="147">
        <v>8.5342987654479993E-2</v>
      </c>
      <c r="T43" s="147">
        <v>7.2903990754909997E-2</v>
      </c>
      <c r="U43" s="147">
        <v>8.0676075951780002E-2</v>
      </c>
      <c r="V43" s="147">
        <v>9.4140225604229993E-2</v>
      </c>
      <c r="W43" s="147">
        <v>3.6922939749940001E-2</v>
      </c>
      <c r="X43" s="147">
        <v>2.165442501917E-2</v>
      </c>
      <c r="Y43" s="147">
        <v>2.9699979557199999E-2</v>
      </c>
      <c r="Z43" s="147">
        <v>2.1456533669219999E-2</v>
      </c>
      <c r="AA43" s="147">
        <v>2.7293318953489999E-2</v>
      </c>
      <c r="AB43" s="147">
        <v>6.6205949930110003E-2</v>
      </c>
      <c r="AC43" s="147">
        <v>0.17676822105529999</v>
      </c>
      <c r="AD43" s="147">
        <v>0.13496248226890001</v>
      </c>
      <c r="AE43" s="147">
        <v>7.6111829416050006E-2</v>
      </c>
      <c r="AF43" s="147">
        <v>0.17465518104380001</v>
      </c>
      <c r="AG43" s="147">
        <v>0.14901151817489999</v>
      </c>
      <c r="AH43" s="147">
        <v>7.0031574031309995E-2</v>
      </c>
      <c r="AI43" s="147">
        <v>7.3803411899650007E-2</v>
      </c>
      <c r="AJ43" s="147">
        <v>2.8100504981919999E-2</v>
      </c>
      <c r="AK43" s="147">
        <v>6.6439713126989998E-3</v>
      </c>
      <c r="AL43" s="147">
        <v>1.571280089428E-2</v>
      </c>
      <c r="AM43" s="147">
        <v>4.7804221771629997E-2</v>
      </c>
      <c r="AN43" s="147">
        <v>5.0418294191670002E-2</v>
      </c>
      <c r="AO43" s="147">
        <v>0.1946507696834</v>
      </c>
      <c r="AP43" s="147">
        <v>0.1815605446188</v>
      </c>
      <c r="AQ43" s="147">
        <v>0.14594902664750001</v>
      </c>
      <c r="AR43" s="147">
        <v>0.1632503744206</v>
      </c>
      <c r="AS43" s="147">
        <v>6.4285225697120002E-2</v>
      </c>
      <c r="AT43" s="147">
        <v>0.1016242657803</v>
      </c>
      <c r="AU43" s="147">
        <v>5.9057522779540003E-3</v>
      </c>
      <c r="AV43" s="147">
        <v>6.6439713126989998E-3</v>
      </c>
      <c r="AW43" s="147">
        <v>8.2434458879780004E-3</v>
      </c>
      <c r="AX43" s="147">
        <v>7.7048248954570006E-2</v>
      </c>
      <c r="AY43" s="147">
        <v>9.5813392993089996E-2</v>
      </c>
      <c r="AZ43" s="147">
        <v>0.181347244952</v>
      </c>
      <c r="BA43" s="147">
        <v>6.4735399711090005E-2</v>
      </c>
      <c r="BB43" s="147">
        <v>0.19411565269299999</v>
      </c>
      <c r="BC43" s="147">
        <v>0.16497338109279999</v>
      </c>
      <c r="BD43" s="147">
        <v>9.0384373241599994E-2</v>
      </c>
      <c r="BE43" s="147">
        <v>0.1107891368832</v>
      </c>
      <c r="BF43" s="147">
        <v>5.1330198940179997E-2</v>
      </c>
      <c r="BG43" s="147">
        <v>2.1456533669219999E-2</v>
      </c>
      <c r="BH43" s="147">
        <v>0.1037173990265</v>
      </c>
      <c r="BI43" s="147">
        <v>0.1011964992363</v>
      </c>
      <c r="BJ43" s="147">
        <v>7.4581825201410004E-2</v>
      </c>
      <c r="BK43" s="147">
        <v>0.1457900165805</v>
      </c>
      <c r="BL43" s="147">
        <v>0.19482976293359999</v>
      </c>
      <c r="BM43" s="147">
        <v>0.13064120711749999</v>
      </c>
      <c r="BN43" s="147">
        <v>7.0193593534320003E-2</v>
      </c>
      <c r="BO43" s="147">
        <v>3.9668230283519998E-2</v>
      </c>
      <c r="BP43" s="147">
        <v>6.6594733476910001E-2</v>
      </c>
      <c r="BQ43" s="147">
        <v>5.4065034532810002E-2</v>
      </c>
      <c r="BR43" s="147">
        <v>3.724418940766E-2</v>
      </c>
      <c r="BS43" s="147">
        <v>9.1912096654709993E-2</v>
      </c>
      <c r="BT43" s="147">
        <v>0.1627477530325</v>
      </c>
      <c r="BU43" s="147">
        <v>8.1672356010830005E-2</v>
      </c>
      <c r="BV43" s="147">
        <v>0.17304021655390001</v>
      </c>
      <c r="BW43" s="147">
        <v>0.10774070216580001</v>
      </c>
      <c r="BX43" s="147">
        <v>6.5428747898140002E-2</v>
      </c>
      <c r="BY43" s="147">
        <v>5.6083378365620003E-2</v>
      </c>
      <c r="BZ43" s="147">
        <v>4.9022598816810002E-2</v>
      </c>
      <c r="CA43" s="147">
        <v>0.1210429265612</v>
      </c>
      <c r="CB43" s="147">
        <v>4.2249703147850003E-2</v>
      </c>
      <c r="CC43" s="147">
        <v>2.191248604347E-2</v>
      </c>
      <c r="CD43" s="147">
        <v>5.061618554162E-2</v>
      </c>
      <c r="CE43" s="147">
        <v>9.3511571229990001E-2</v>
      </c>
      <c r="CF43" s="147">
        <v>0.11702614740800001</v>
      </c>
      <c r="CG43" s="147">
        <v>0.12025226015230001</v>
      </c>
      <c r="CH43" s="147">
        <v>7.6384884763980004E-2</v>
      </c>
      <c r="CI43" s="147">
        <v>0.1904342517747</v>
      </c>
      <c r="CJ43" s="147">
        <v>0.174816301556</v>
      </c>
      <c r="CK43" s="147">
        <v>4.8539168515159999E-2</v>
      </c>
      <c r="CL43" s="147">
        <v>6.425703986688E-2</v>
      </c>
      <c r="CM43" s="147">
        <v>9.2688166959990007E-2</v>
      </c>
      <c r="CN43" s="147">
        <v>3.4942367644559998E-2</v>
      </c>
      <c r="CO43" s="147">
        <v>8.2783511392000006E-2</v>
      </c>
      <c r="CP43" s="147">
        <v>8.0689101445239997E-2</v>
      </c>
      <c r="CQ43" s="147">
        <v>0.1040260170675</v>
      </c>
      <c r="CR43" s="147">
        <v>0.10427241188109999</v>
      </c>
      <c r="CS43" s="147">
        <v>0.15925123839470001</v>
      </c>
      <c r="CT43" s="147">
        <v>0.1183164494044</v>
      </c>
      <c r="CU43" s="147">
        <v>9.4409699507119998E-2</v>
      </c>
      <c r="CV43" s="147">
        <v>4.9178730469359999E-2</v>
      </c>
      <c r="CW43" s="147">
        <v>7.9442305833969995E-2</v>
      </c>
      <c r="CX43" s="147">
        <v>3.6725048400000002E-2</v>
      </c>
      <c r="CY43" s="147">
        <v>6.6439713126989998E-3</v>
      </c>
      <c r="CZ43" s="147">
        <v>5.4817624403680001E-2</v>
      </c>
      <c r="DA43" s="147">
        <v>0.1625511876223</v>
      </c>
      <c r="DB43" s="147">
        <v>9.187239797874E-2</v>
      </c>
      <c r="DC43" s="147">
        <v>0.17837367254709999</v>
      </c>
      <c r="DD43" s="147">
        <v>9.836633780114E-2</v>
      </c>
      <c r="DE43" s="147">
        <v>0.16247448537270001</v>
      </c>
      <c r="DF43" s="147">
        <v>8.5497980112029998E-2</v>
      </c>
      <c r="DG43" s="147">
        <v>3.3762478005570001E-2</v>
      </c>
      <c r="DH43" s="147">
        <v>8.8914816443940003E-2</v>
      </c>
      <c r="DI43" s="147">
        <v>0.15141887403330001</v>
      </c>
      <c r="DJ43" s="147">
        <v>1.838650887492E-2</v>
      </c>
      <c r="DK43" s="147">
        <v>6.5015283548179995E-2</v>
      </c>
      <c r="DL43" s="147">
        <v>6.4398567947449997E-2</v>
      </c>
      <c r="DM43" s="147">
        <v>0.15397067723489999</v>
      </c>
      <c r="DN43" s="147">
        <v>0.17699556975620001</v>
      </c>
      <c r="DO43" s="147">
        <v>0.1112283525893</v>
      </c>
      <c r="DP43" s="147">
        <v>6.4483117047060001E-2</v>
      </c>
      <c r="DQ43" s="147">
        <v>0.1199269334585</v>
      </c>
      <c r="DR43" s="147">
        <v>4.0040933894079998E-2</v>
      </c>
      <c r="DS43" s="147">
        <v>3.4135181616130002E-2</v>
      </c>
      <c r="DT43" s="147">
        <v>0.1150905052694</v>
      </c>
      <c r="DU43" s="147">
        <v>4.2913067338439997E-2</v>
      </c>
      <c r="DV43" s="147">
        <v>9.0768896255670001E-2</v>
      </c>
      <c r="DW43" s="147">
        <v>0.15905923489529999</v>
      </c>
      <c r="DX43" s="147">
        <v>7.3753169216590003E-2</v>
      </c>
      <c r="DY43" s="147">
        <v>0.1127229477834</v>
      </c>
      <c r="DZ43" s="147">
        <v>0.13259129963540001</v>
      </c>
      <c r="EA43" s="147">
        <v>0.13819429383039999</v>
      </c>
      <c r="EB43" s="147">
        <v>7.6851846617020006E-2</v>
      </c>
      <c r="EC43" s="147">
        <v>2.391955754231E-2</v>
      </c>
      <c r="ED43" s="147">
        <v>3.4135181616130002E-2</v>
      </c>
    </row>
    <row r="44" spans="1:134" x14ac:dyDescent="0.35">
      <c r="B44" t="s">
        <v>104</v>
      </c>
      <c r="C44" s="147">
        <v>6.4698182295190004E-2</v>
      </c>
      <c r="D44" s="147">
        <v>2.2096721606969998E-2</v>
      </c>
      <c r="E44" s="147">
        <v>4.0398206360939999E-2</v>
      </c>
      <c r="F44" s="147">
        <v>9.3474732225679993E-2</v>
      </c>
      <c r="G44" s="147">
        <v>8.2385106121660001E-2</v>
      </c>
      <c r="H44" s="147">
        <v>0.16287409926800001</v>
      </c>
      <c r="I44" s="147">
        <v>0.1373592057396</v>
      </c>
      <c r="J44" s="147">
        <v>0.15229389776319999</v>
      </c>
      <c r="K44" s="147">
        <v>0.1148845392725</v>
      </c>
      <c r="L44" s="147">
        <v>6.6310982491469994E-2</v>
      </c>
      <c r="M44" s="147">
        <v>6.3224326854730006E-2</v>
      </c>
      <c r="N44" s="147">
        <v>0.16830203543200001</v>
      </c>
      <c r="O44" s="147">
        <v>5.6145662594450002E-2</v>
      </c>
      <c r="P44" s="147">
        <v>8.5950902353850001E-2</v>
      </c>
      <c r="Q44" s="147">
        <v>0.1033216235425</v>
      </c>
      <c r="R44" s="147">
        <v>9.3837009567000002E-2</v>
      </c>
      <c r="S44" s="147">
        <v>0.1580269749971</v>
      </c>
      <c r="T44" s="147">
        <v>9.9062025261030001E-2</v>
      </c>
      <c r="U44" s="147">
        <v>8.1842528262610001E-2</v>
      </c>
      <c r="V44" s="147">
        <v>6.5457584437249999E-2</v>
      </c>
      <c r="W44" s="147">
        <v>3.6884091373859999E-2</v>
      </c>
      <c r="X44" s="147">
        <v>5.116956217845E-2</v>
      </c>
      <c r="Y44" s="147">
        <v>3.0192650920660001E-2</v>
      </c>
      <c r="Z44" s="147">
        <v>2.8440781509090001E-2</v>
      </c>
      <c r="AA44" s="147">
        <v>2.9871351812280001E-2</v>
      </c>
      <c r="AB44" s="147">
        <v>7.6858296983709995E-2</v>
      </c>
      <c r="AC44" s="147">
        <v>0.1012547618807</v>
      </c>
      <c r="AD44" s="147">
        <v>0.16424212837589999</v>
      </c>
      <c r="AE44" s="147">
        <v>0.11833073047379999</v>
      </c>
      <c r="AF44" s="147">
        <v>0.14763334389210001</v>
      </c>
      <c r="AG44" s="147">
        <v>0.13896240434269999</v>
      </c>
      <c r="AH44" s="147">
        <v>6.9385626001209996E-2</v>
      </c>
      <c r="AI44" s="147">
        <v>9.4827923807870002E-2</v>
      </c>
      <c r="AJ44" s="147">
        <v>2.4974324207669998E-2</v>
      </c>
      <c r="AK44" s="147">
        <v>4.962612656396E-3</v>
      </c>
      <c r="AL44" s="147">
        <v>7.7100484621220001E-3</v>
      </c>
      <c r="AM44" s="147">
        <v>2.4536507094709999E-2</v>
      </c>
      <c r="AN44" s="147">
        <v>4.718112794623E-2</v>
      </c>
      <c r="AO44" s="147">
        <v>0.1638336369784</v>
      </c>
      <c r="AP44" s="147">
        <v>0.15130744255180001</v>
      </c>
      <c r="AQ44" s="147">
        <v>0.2027488278665</v>
      </c>
      <c r="AR44" s="147">
        <v>0.16922485564920001</v>
      </c>
      <c r="AS44" s="147">
        <v>9.8266362773910002E-2</v>
      </c>
      <c r="AT44" s="147">
        <v>0.1052542538131</v>
      </c>
      <c r="AU44" s="147">
        <v>3.9215435126359999E-2</v>
      </c>
      <c r="AV44" s="147">
        <v>4.386088880335E-3</v>
      </c>
      <c r="AW44" s="147">
        <v>1.815161584892E-2</v>
      </c>
      <c r="AX44" s="147">
        <v>2.8067546139319999E-2</v>
      </c>
      <c r="AY44" s="147">
        <v>5.9432300382369997E-2</v>
      </c>
      <c r="AZ44" s="147">
        <v>0.16181797080300001</v>
      </c>
      <c r="BA44" s="147">
        <v>0.12587279089020001</v>
      </c>
      <c r="BB44" s="147">
        <v>0.17827890028490001</v>
      </c>
      <c r="BC44" s="147">
        <v>0.19001110400060001</v>
      </c>
      <c r="BD44" s="147">
        <v>9.3427269462900003E-2</v>
      </c>
      <c r="BE44" s="147">
        <v>0.10133897818110001</v>
      </c>
      <c r="BF44" s="147">
        <v>8.1519006205919994E-2</v>
      </c>
      <c r="BG44" s="147">
        <v>4.967010619027E-2</v>
      </c>
      <c r="BH44" s="147">
        <v>5.4073070111499998E-2</v>
      </c>
      <c r="BI44" s="147">
        <v>0.1012769939982</v>
      </c>
      <c r="BJ44" s="147">
        <v>7.4283017044660005E-2</v>
      </c>
      <c r="BK44" s="147">
        <v>0.1991533095967</v>
      </c>
      <c r="BL44" s="147">
        <v>9.2801780678940002E-2</v>
      </c>
      <c r="BM44" s="147">
        <v>0.11408058050979999</v>
      </c>
      <c r="BN44" s="147">
        <v>0.107066052776</v>
      </c>
      <c r="BO44" s="147">
        <v>8.4117992218119997E-2</v>
      </c>
      <c r="BP44" s="147">
        <v>4.1958090669909999E-2</v>
      </c>
      <c r="BQ44" s="147">
        <v>7.7194929611589996E-2</v>
      </c>
      <c r="BR44" s="147">
        <v>2.1363527056869999E-2</v>
      </c>
      <c r="BS44" s="147">
        <v>6.125205392435E-2</v>
      </c>
      <c r="BT44" s="147">
        <v>8.0788968246030005E-2</v>
      </c>
      <c r="BU44" s="147">
        <v>5.1786582328700002E-2</v>
      </c>
      <c r="BV44" s="147">
        <v>0.19374867681649999</v>
      </c>
      <c r="BW44" s="147">
        <v>8.0894384147049997E-2</v>
      </c>
      <c r="BX44" s="147">
        <v>0.1176855470393</v>
      </c>
      <c r="BY44" s="147">
        <v>0.12377161987260001</v>
      </c>
      <c r="BZ44" s="147">
        <v>5.8723865059490003E-2</v>
      </c>
      <c r="CA44" s="147">
        <v>0.13278984589760001</v>
      </c>
      <c r="CB44" s="147">
        <v>6.46346980003E-2</v>
      </c>
      <c r="CC44" s="147">
        <v>4.9028386128770002E-2</v>
      </c>
      <c r="CD44" s="147">
        <v>2.9752886545010002E-2</v>
      </c>
      <c r="CE44" s="147">
        <v>6.7750071196730002E-2</v>
      </c>
      <c r="CF44" s="147">
        <v>5.324656971142E-2</v>
      </c>
      <c r="CG44" s="147">
        <v>0.1971027778626</v>
      </c>
      <c r="CH44" s="147">
        <v>0.12519867506179999</v>
      </c>
      <c r="CI44" s="147">
        <v>0.15007137779820001</v>
      </c>
      <c r="CJ44" s="147">
        <v>0.107683291217</v>
      </c>
      <c r="CK44" s="147">
        <v>7.7845492848110001E-2</v>
      </c>
      <c r="CL44" s="147">
        <v>7.7685773630130003E-2</v>
      </c>
      <c r="CM44" s="147">
        <v>7.3360253387050003E-2</v>
      </c>
      <c r="CN44" s="147">
        <v>3.0696395379429999E-2</v>
      </c>
      <c r="CO44" s="147">
        <v>1.9732834356719998E-2</v>
      </c>
      <c r="CP44" s="147">
        <v>6.0799305403040002E-2</v>
      </c>
      <c r="CQ44" s="147">
        <v>7.2069746972500001E-2</v>
      </c>
      <c r="CR44" s="147">
        <v>0.2145510661094</v>
      </c>
      <c r="CS44" s="147">
        <v>0.10843920830790001</v>
      </c>
      <c r="CT44" s="147">
        <v>0.15858948108259999</v>
      </c>
      <c r="CU44" s="147">
        <v>0.1191724628585</v>
      </c>
      <c r="CV44" s="147">
        <v>7.3320877854730002E-2</v>
      </c>
      <c r="CW44" s="147">
        <v>6.9268368288160007E-2</v>
      </c>
      <c r="CX44" s="147">
        <v>5.4714612360020003E-2</v>
      </c>
      <c r="CY44" s="147">
        <v>1.894622030537E-2</v>
      </c>
      <c r="CZ44" s="147">
        <v>1.9540414484500002E-2</v>
      </c>
      <c r="DA44" s="147">
        <v>4.0278776566599998E-2</v>
      </c>
      <c r="DB44" s="147">
        <v>5.5767062656480001E-2</v>
      </c>
      <c r="DC44" s="147">
        <v>0.22933708999739999</v>
      </c>
      <c r="DD44" s="147">
        <v>0.1340353685291</v>
      </c>
      <c r="DE44" s="147">
        <v>0.15297896022839999</v>
      </c>
      <c r="DF44" s="147">
        <v>0.13519436593850001</v>
      </c>
      <c r="DG44" s="147">
        <v>7.7869139547459998E-2</v>
      </c>
      <c r="DH44" s="147">
        <v>8.1337989386139994E-2</v>
      </c>
      <c r="DI44" s="147">
        <v>0.1141123155062</v>
      </c>
      <c r="DJ44" s="147">
        <v>4.473023672478E-2</v>
      </c>
      <c r="DK44" s="147">
        <v>3.2147992205530003E-2</v>
      </c>
      <c r="DL44" s="147">
        <v>9.0601718889980004E-2</v>
      </c>
      <c r="DM44" s="147">
        <v>7.2337576676339999E-2</v>
      </c>
      <c r="DN44" s="147">
        <v>0.26386319512869999</v>
      </c>
      <c r="DO44" s="147">
        <v>0.1222123643116</v>
      </c>
      <c r="DP44" s="147">
        <v>7.5826998472749998E-2</v>
      </c>
      <c r="DQ44" s="147">
        <v>7.7376601509200005E-2</v>
      </c>
      <c r="DR44" s="147">
        <v>2.841113580093E-2</v>
      </c>
      <c r="DS44" s="147">
        <v>7.8379864774069996E-2</v>
      </c>
      <c r="DT44" s="147">
        <v>9.1762763561370003E-2</v>
      </c>
      <c r="DU44" s="147">
        <v>4.997556262682E-2</v>
      </c>
      <c r="DV44" s="147">
        <v>3.242511974594E-2</v>
      </c>
      <c r="DW44" s="147">
        <v>0.1085495370582</v>
      </c>
      <c r="DX44" s="147">
        <v>9.1741942247819994E-2</v>
      </c>
      <c r="DY44" s="147">
        <v>0.21980648872469999</v>
      </c>
      <c r="DZ44" s="147">
        <v>0.12082714014440001</v>
      </c>
      <c r="EA44" s="147">
        <v>0.1036620227668</v>
      </c>
      <c r="EB44" s="147">
        <v>9.214306605151E-2</v>
      </c>
      <c r="EC44" s="147">
        <v>4.6393008122409998E-2</v>
      </c>
      <c r="ED44" s="147">
        <v>4.2713348950050002E-2</v>
      </c>
    </row>
    <row r="45" spans="1:134" x14ac:dyDescent="0.35">
      <c r="A45" t="s">
        <v>105</v>
      </c>
      <c r="B45">
        <v>1</v>
      </c>
      <c r="C45" s="147">
        <v>5.456826785373E-2</v>
      </c>
      <c r="D45" s="147">
        <v>2.5522582977190001E-2</v>
      </c>
      <c r="E45" s="147">
        <v>5.8859908227020002E-2</v>
      </c>
      <c r="F45" s="147">
        <v>7.3168244934379997E-2</v>
      </c>
      <c r="G45" s="147">
        <v>9.4101844625690004E-2</v>
      </c>
      <c r="H45" s="147">
        <v>0.16496616604479999</v>
      </c>
      <c r="I45" s="147">
        <v>0.13740037288779999</v>
      </c>
      <c r="J45" s="147">
        <v>0.1571791569041</v>
      </c>
      <c r="K45" s="147">
        <v>0.1161710711308</v>
      </c>
      <c r="L45" s="147">
        <v>5.5327239437290003E-2</v>
      </c>
      <c r="M45" s="147">
        <v>6.2735144977159998E-2</v>
      </c>
      <c r="N45" s="147">
        <v>0.17387787100220001</v>
      </c>
      <c r="O45" s="147">
        <v>6.8175905880559995E-2</v>
      </c>
      <c r="P45" s="147">
        <v>9.7332228170189994E-2</v>
      </c>
      <c r="Q45" s="147">
        <v>0.108848355609</v>
      </c>
      <c r="R45" s="147">
        <v>9.0766705018989993E-2</v>
      </c>
      <c r="S45" s="147">
        <v>0.17248494570379999</v>
      </c>
      <c r="T45" s="147">
        <v>8.5763152321620004E-2</v>
      </c>
      <c r="U45" s="147">
        <v>7.8794424289499995E-2</v>
      </c>
      <c r="V45" s="147">
        <v>5.8644777522539999E-2</v>
      </c>
      <c r="W45" s="147">
        <v>3.066953026037E-2</v>
      </c>
      <c r="X45" s="147">
        <v>3.4642104221140002E-2</v>
      </c>
      <c r="Y45" s="147">
        <v>3.2725631640870001E-2</v>
      </c>
      <c r="Z45" s="147">
        <v>2.1766275640719999E-2</v>
      </c>
      <c r="AA45" s="147">
        <v>4.603971540231E-2</v>
      </c>
      <c r="AB45" s="147">
        <v>6.6180502769999996E-2</v>
      </c>
      <c r="AC45" s="147">
        <v>8.6527303292289998E-2</v>
      </c>
      <c r="AD45" s="147">
        <v>0.1589225495695</v>
      </c>
      <c r="AE45" s="147">
        <v>0.14818522053059999</v>
      </c>
      <c r="AF45" s="147">
        <v>0.16724307740399999</v>
      </c>
      <c r="AG45" s="147">
        <v>0.1392864083067</v>
      </c>
      <c r="AH45" s="147">
        <v>5.6776812023190001E-2</v>
      </c>
      <c r="AI45" s="147">
        <v>7.6346503419840006E-2</v>
      </c>
      <c r="AJ45" s="147">
        <v>1.9472201055240002E-2</v>
      </c>
      <c r="AK45" s="147">
        <v>1.7470937470050001E-2</v>
      </c>
      <c r="AL45" s="147">
        <v>2.2307365467839999E-2</v>
      </c>
      <c r="AM45" s="147">
        <v>3.5918799292600001E-2</v>
      </c>
      <c r="AN45" s="147">
        <v>5.4636276751299999E-2</v>
      </c>
      <c r="AO45" s="147">
        <v>0.1515374156954</v>
      </c>
      <c r="AP45" s="147">
        <v>0.13694467815190001</v>
      </c>
      <c r="AQ45" s="147">
        <v>0.1934634024652</v>
      </c>
      <c r="AR45" s="147">
        <v>0.17783734190270001</v>
      </c>
      <c r="AS45" s="147">
        <v>8.4572067308349999E-2</v>
      </c>
      <c r="AT45" s="147">
        <v>0.10583951443929999</v>
      </c>
      <c r="AU45" s="147">
        <v>2.6355009549780001E-2</v>
      </c>
      <c r="AV45" s="147">
        <v>1.4423182149889999E-2</v>
      </c>
      <c r="AW45" s="147">
        <v>2.8803597008020002E-2</v>
      </c>
      <c r="AX45" s="147">
        <v>4.7344976557869997E-2</v>
      </c>
      <c r="AY45" s="147">
        <v>6.5991929723659998E-2</v>
      </c>
      <c r="AZ45" s="147">
        <v>0.1524115370868</v>
      </c>
      <c r="BA45" s="147">
        <v>0.14322526380299999</v>
      </c>
      <c r="BB45" s="147">
        <v>0.18028815484540001</v>
      </c>
      <c r="BC45" s="147">
        <v>0.16162575106919999</v>
      </c>
      <c r="BD45" s="147">
        <v>7.6514900411139994E-2</v>
      </c>
      <c r="BE45" s="147">
        <v>0.1030156977953</v>
      </c>
      <c r="BF45" s="147">
        <v>8.3436245945310003E-2</v>
      </c>
      <c r="BG45" s="147">
        <v>3.7434665116580002E-2</v>
      </c>
      <c r="BH45" s="147">
        <v>5.7846618890840001E-2</v>
      </c>
      <c r="BI45" s="147">
        <v>8.0433758619830001E-2</v>
      </c>
      <c r="BJ45" s="147">
        <v>7.8511416773039994E-2</v>
      </c>
      <c r="BK45" s="147">
        <v>0.19991345863929999</v>
      </c>
      <c r="BL45" s="147">
        <v>0.12552736125360001</v>
      </c>
      <c r="BM45" s="147">
        <v>0.1341575383202</v>
      </c>
      <c r="BN45" s="147">
        <v>9.8406437476170006E-2</v>
      </c>
      <c r="BO45" s="147">
        <v>4.0727262811369999E-2</v>
      </c>
      <c r="BP45" s="147">
        <v>6.3605236153770006E-2</v>
      </c>
      <c r="BQ45" s="147">
        <v>8.4304155594289998E-2</v>
      </c>
      <c r="BR45" s="147">
        <v>4.604823651283E-2</v>
      </c>
      <c r="BS45" s="147">
        <v>5.9392994386180002E-2</v>
      </c>
      <c r="BT45" s="147">
        <v>7.767857752099E-2</v>
      </c>
      <c r="BU45" s="147">
        <v>8.1028074541979994E-2</v>
      </c>
      <c r="BV45" s="147">
        <v>0.15921451528239999</v>
      </c>
      <c r="BW45" s="147">
        <v>9.7620903207410001E-2</v>
      </c>
      <c r="BX45" s="147">
        <v>0.108813042552</v>
      </c>
      <c r="BY45" s="147">
        <v>0.1225523574035</v>
      </c>
      <c r="BZ45" s="147">
        <v>6.4574409215789996E-2</v>
      </c>
      <c r="CA45" s="147">
        <v>9.8772733782610006E-2</v>
      </c>
      <c r="CB45" s="147">
        <v>6.8855041022859997E-2</v>
      </c>
      <c r="CC45" s="147">
        <v>2.9401048424330001E-2</v>
      </c>
      <c r="CD45" s="147">
        <v>4.3606094225569998E-2</v>
      </c>
      <c r="CE45" s="147">
        <v>6.1652691188980001E-2</v>
      </c>
      <c r="CF45" s="147">
        <v>8.3384047922409998E-2</v>
      </c>
      <c r="CG45" s="147">
        <v>0.16508288706560001</v>
      </c>
      <c r="CH45" s="147">
        <v>0.1184105137091</v>
      </c>
      <c r="CI45" s="147">
        <v>0.148445299837</v>
      </c>
      <c r="CJ45" s="147">
        <v>0.13304929318870001</v>
      </c>
      <c r="CK45" s="147">
        <v>6.0185371610369999E-2</v>
      </c>
      <c r="CL45" s="147">
        <v>8.7927711805129996E-2</v>
      </c>
      <c r="CM45" s="147">
        <v>7.9294447055639997E-2</v>
      </c>
      <c r="CN45" s="147">
        <v>3.336146962442E-2</v>
      </c>
      <c r="CO45" s="147">
        <v>3.8726663764490001E-2</v>
      </c>
      <c r="CP45" s="147">
        <v>5.7525046059099999E-2</v>
      </c>
      <c r="CQ45" s="147">
        <v>7.2576569042870007E-2</v>
      </c>
      <c r="CR45" s="147">
        <v>0.17590434082020001</v>
      </c>
      <c r="CS45" s="147">
        <v>0.1342283460192</v>
      </c>
      <c r="CT45" s="147">
        <v>0.14597522970499999</v>
      </c>
      <c r="CU45" s="147">
        <v>0.1241282881245</v>
      </c>
      <c r="CV45" s="147">
        <v>5.2036517722550003E-2</v>
      </c>
      <c r="CW45" s="147">
        <v>8.6243082062129994E-2</v>
      </c>
      <c r="CX45" s="147">
        <v>3.9778928907169997E-2</v>
      </c>
      <c r="CY45" s="147">
        <v>2.4108928623290001E-2</v>
      </c>
      <c r="CZ45" s="147">
        <v>4.2124186177950003E-2</v>
      </c>
      <c r="DA45" s="147">
        <v>6.6399846869080001E-2</v>
      </c>
      <c r="DB45" s="147">
        <v>8.1688968794669997E-2</v>
      </c>
      <c r="DC45" s="147">
        <v>0.184071602615</v>
      </c>
      <c r="DD45" s="147">
        <v>0.13265037462000001</v>
      </c>
      <c r="DE45" s="147">
        <v>0.14710854258559999</v>
      </c>
      <c r="DF45" s="147">
        <v>0.12725589705949999</v>
      </c>
      <c r="DG45" s="147">
        <v>6.4321948279589994E-2</v>
      </c>
      <c r="DH45" s="147">
        <v>9.0490775468099999E-2</v>
      </c>
      <c r="DI45" s="147">
        <v>0.13606238939260001</v>
      </c>
      <c r="DJ45" s="147">
        <v>4.2549253418589998E-2</v>
      </c>
      <c r="DK45" s="147">
        <v>5.0695965436720003E-2</v>
      </c>
      <c r="DL45" s="147">
        <v>7.0140430068760001E-2</v>
      </c>
      <c r="DM45" s="147">
        <v>8.014798843564E-2</v>
      </c>
      <c r="DN45" s="147">
        <v>0.22201099076069999</v>
      </c>
      <c r="DO45" s="147">
        <v>9.6733810939789999E-2</v>
      </c>
      <c r="DP45" s="147">
        <v>0.1062843500486</v>
      </c>
      <c r="DQ45" s="147">
        <v>8.7724896259919999E-2</v>
      </c>
      <c r="DR45" s="147">
        <v>3.7790647394639998E-2</v>
      </c>
      <c r="DS45" s="147">
        <v>6.9859277844049994E-2</v>
      </c>
      <c r="DT45" s="147">
        <v>7.5866100669570002E-2</v>
      </c>
      <c r="DU45" s="147">
        <v>4.3570240776119998E-2</v>
      </c>
      <c r="DV45" s="147">
        <v>6.2212242400459999E-2</v>
      </c>
      <c r="DW45" s="147">
        <v>8.9481717094160002E-2</v>
      </c>
      <c r="DX45" s="147">
        <v>9.3921571475140006E-2</v>
      </c>
      <c r="DY45" s="147">
        <v>0.19601757959319999</v>
      </c>
      <c r="DZ45" s="147">
        <v>0.1171737445974</v>
      </c>
      <c r="EA45" s="147">
        <v>0.13104890959259999</v>
      </c>
      <c r="EB45" s="147">
        <v>9.9908220868489994E-2</v>
      </c>
      <c r="EC45" s="147">
        <v>3.7489030989529999E-2</v>
      </c>
      <c r="ED45" s="147">
        <v>5.3310641943340002E-2</v>
      </c>
    </row>
    <row r="46" spans="1:134" x14ac:dyDescent="0.35">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row>
    <row r="47" spans="1:134" x14ac:dyDescent="0.35">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row>
    <row r="48" spans="1:134" x14ac:dyDescent="0.35">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row>
    <row r="49" spans="1:128" x14ac:dyDescent="0.35">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row>
    <row r="50" spans="1:128" x14ac:dyDescent="0.35">
      <c r="A50" t="s">
        <v>164</v>
      </c>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row>
    <row r="51" spans="1:128" x14ac:dyDescent="0.35">
      <c r="G51" s="27" t="s">
        <v>165</v>
      </c>
      <c r="H51" s="27" t="s">
        <v>166</v>
      </c>
      <c r="I51" s="27" t="s">
        <v>167</v>
      </c>
      <c r="M51" s="27" t="s">
        <v>165</v>
      </c>
      <c r="N51" s="27" t="s">
        <v>166</v>
      </c>
      <c r="O51" s="27" t="s">
        <v>167</v>
      </c>
      <c r="R51" s="27" t="s">
        <v>165</v>
      </c>
      <c r="S51" s="27" t="s">
        <v>166</v>
      </c>
      <c r="T51" s="27" t="s">
        <v>167</v>
      </c>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row>
    <row r="52" spans="1:128" x14ac:dyDescent="0.35">
      <c r="A52" s="71">
        <v>9.9999999999999995E-8</v>
      </c>
      <c r="B52">
        <f>RANK(G52,$G$52:$G$63,1)</f>
        <v>4</v>
      </c>
      <c r="C52">
        <f>RANK(H52,$H$52:$H$63,1)</f>
        <v>4</v>
      </c>
      <c r="D52">
        <f>RANK(I52,$I$52:$I$63,1)</f>
        <v>3</v>
      </c>
      <c r="F52" t="s">
        <v>168</v>
      </c>
      <c r="G52" s="43">
        <f>R111+A52</f>
        <v>0.50289395307100371</v>
      </c>
      <c r="H52" s="43">
        <f>R112</f>
        <v>0.52881298533715004</v>
      </c>
      <c r="I52" s="43">
        <f>R113+A52</f>
        <v>0.37340708064097999</v>
      </c>
      <c r="L52">
        <v>1</v>
      </c>
      <c r="M52" s="40" t="str">
        <f>VLOOKUP($L52,$B$52:$I$63,5,FALSE)</f>
        <v>Personal Insurance e.g. income protection, life insurance, Total &amp; Permanent Disablement (TPD)</v>
      </c>
      <c r="N52" s="40" t="str">
        <f>VLOOKUP($L52,$C$52:$I$63,4,FALSE)</f>
        <v>Personal Insurance e.g. income protection, life insurance, Total &amp; Permanent Disablement (TPD)</v>
      </c>
      <c r="O52" s="40" t="str">
        <f>VLOOKUP($L52,$D$52:$I$63,3,FALSE)</f>
        <v>Personal Insurance e.g. income protection, life insurance, Total &amp; Permanent Disablement (TPD)</v>
      </c>
      <c r="P52" s="44"/>
      <c r="Q52">
        <v>1</v>
      </c>
      <c r="R52" s="44">
        <f>VLOOKUP($L52,$B$52:$I$63,6,FALSE)</f>
        <v>0.40935378159396923</v>
      </c>
      <c r="S52" s="44">
        <f>VLOOKUP($L52,$B$52:$I$63,7,FALSE)</f>
        <v>0.43893054799136</v>
      </c>
      <c r="T52" s="44">
        <f>VLOOKUP($L52,$B$52:$I$63,8,FALSE)</f>
        <v>0.30199257130057</v>
      </c>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row>
    <row r="53" spans="1:128" x14ac:dyDescent="0.35">
      <c r="A53" s="71">
        <v>1.9999999999999999E-7</v>
      </c>
      <c r="L53">
        <v>2</v>
      </c>
      <c r="M53" s="40" t="str">
        <f t="shared" ref="M53:M62" si="0">VLOOKUP($L53,$B$52:$I$63,5,FALSE)</f>
        <v>Borrowing Money</v>
      </c>
      <c r="N53" s="40" t="str">
        <f t="shared" ref="N53:N62" si="1">VLOOKUP($L53,$C$52:$I$63,4,FALSE)</f>
        <v>Borrowing Money</v>
      </c>
      <c r="O53" s="40" t="str">
        <f t="shared" ref="O53:O62" si="2">VLOOKUP($L53,$D$52:$I$63,3,FALSE)</f>
        <v>Borrowing Money</v>
      </c>
      <c r="P53" s="44"/>
      <c r="Q53">
        <v>2</v>
      </c>
      <c r="R53" s="44">
        <f t="shared" ref="R53:R61" si="3">VLOOKUP($L53,$B$52:$I$63,6,FALSE)</f>
        <v>0.437499890860642</v>
      </c>
      <c r="S53" s="44">
        <f t="shared" ref="S53:S61" si="4">VLOOKUP($L53,$B$52:$I$63,7,FALSE)</f>
        <v>0.46242383601511006</v>
      </c>
      <c r="T53" s="44">
        <f t="shared" ref="T53:T61" si="5">VLOOKUP($L53,$B$52:$I$63,8,FALSE)</f>
        <v>0.32457708149638004</v>
      </c>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row>
    <row r="54" spans="1:128" x14ac:dyDescent="0.35">
      <c r="A54" s="71">
        <v>2.9999999999999999E-7</v>
      </c>
      <c r="B54">
        <f t="shared" ref="B54:B61" si="6">RANK(G54,$G$52:$G$63,1)</f>
        <v>8</v>
      </c>
      <c r="C54">
        <f t="shared" ref="C54:C63" si="7">RANK(H54,$H$52:$H$63,1)</f>
        <v>8</v>
      </c>
      <c r="D54">
        <f t="shared" ref="D54:D63" si="8">RANK(I54,$I$52:$I$63,1)</f>
        <v>8</v>
      </c>
      <c r="F54" t="s">
        <v>169</v>
      </c>
      <c r="G54" s="43">
        <f>T111+A54</f>
        <v>0.57212439592638187</v>
      </c>
      <c r="H54" s="43">
        <f>T112</f>
        <v>0.58783802168432997</v>
      </c>
      <c r="I54" s="43">
        <f>T113+A54</f>
        <v>0.52603152230205996</v>
      </c>
      <c r="L54">
        <v>3</v>
      </c>
      <c r="M54" s="40" t="str">
        <f t="shared" si="0"/>
        <v>Wills</v>
      </c>
      <c r="N54" s="40" t="str">
        <f t="shared" si="1"/>
        <v>Wills</v>
      </c>
      <c r="O54" s="40" t="str">
        <f t="shared" si="2"/>
        <v>Saving for retirement</v>
      </c>
      <c r="P54" s="44"/>
      <c r="Q54">
        <v>3</v>
      </c>
      <c r="R54" s="44">
        <f t="shared" si="3"/>
        <v>0.47810908545413078</v>
      </c>
      <c r="S54" s="44">
        <f t="shared" si="4"/>
        <v>0.49233344616131003</v>
      </c>
      <c r="T54" s="44">
        <f t="shared" si="5"/>
        <v>0.46112510579391003</v>
      </c>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row>
    <row r="55" spans="1:128" x14ac:dyDescent="0.35">
      <c r="A55" s="71">
        <v>3.9999999999999998E-7</v>
      </c>
      <c r="B55">
        <f t="shared" si="6"/>
        <v>10</v>
      </c>
      <c r="C55">
        <f t="shared" si="7"/>
        <v>10</v>
      </c>
      <c r="D55">
        <f t="shared" si="8"/>
        <v>9</v>
      </c>
      <c r="F55" t="s">
        <v>170</v>
      </c>
      <c r="G55" s="43">
        <f>U111+A55</f>
        <v>0.68379533344311794</v>
      </c>
      <c r="H55" s="43">
        <f>U112</f>
        <v>0.69865700426745003</v>
      </c>
      <c r="I55" s="43">
        <f>U113+A55</f>
        <v>0.62975707866951003</v>
      </c>
      <c r="L55">
        <v>4</v>
      </c>
      <c r="M55" s="40" t="str">
        <f t="shared" si="0"/>
        <v>Saving for retirement</v>
      </c>
      <c r="N55" s="40" t="str">
        <f t="shared" si="1"/>
        <v>Saving for retirement</v>
      </c>
      <c r="O55" s="40" t="str">
        <f t="shared" si="2"/>
        <v>Credit cards and their fees</v>
      </c>
      <c r="P55" s="44"/>
      <c r="Q55">
        <v>4</v>
      </c>
      <c r="R55" s="44">
        <f t="shared" si="3"/>
        <v>0.50289395307100371</v>
      </c>
      <c r="S55" s="44">
        <f t="shared" si="4"/>
        <v>0.52881298533715004</v>
      </c>
      <c r="T55" s="44">
        <f t="shared" si="5"/>
        <v>0.37340708064097999</v>
      </c>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row>
    <row r="56" spans="1:128" x14ac:dyDescent="0.35">
      <c r="A56" s="71">
        <v>4.9999999999999998E-7</v>
      </c>
      <c r="B56">
        <f t="shared" si="6"/>
        <v>9</v>
      </c>
      <c r="C56">
        <f t="shared" si="7"/>
        <v>9</v>
      </c>
      <c r="D56">
        <f t="shared" si="8"/>
        <v>10</v>
      </c>
      <c r="F56" t="s">
        <v>171</v>
      </c>
      <c r="G56" s="43">
        <f>V111+A56</f>
        <v>0.65453057560321526</v>
      </c>
      <c r="H56" s="43">
        <f>V112</f>
        <v>0.66466976792403987</v>
      </c>
      <c r="I56" s="43">
        <f>V113+A56</f>
        <v>0.63893434945222005</v>
      </c>
      <c r="L56">
        <v>5</v>
      </c>
      <c r="M56" s="40" t="str">
        <f t="shared" si="0"/>
        <v>Mortgages</v>
      </c>
      <c r="N56" s="40" t="str">
        <f t="shared" si="1"/>
        <v>Mortgages</v>
      </c>
      <c r="O56" s="40" t="str">
        <f t="shared" si="2"/>
        <v>Mortgages</v>
      </c>
      <c r="P56" s="44"/>
      <c r="Q56">
        <v>5</v>
      </c>
      <c r="R56" s="44">
        <f t="shared" si="3"/>
        <v>0.50951378060345909</v>
      </c>
      <c r="S56" s="44">
        <f t="shared" si="4"/>
        <v>0.54261146363337998</v>
      </c>
      <c r="T56" s="44">
        <f t="shared" si="5"/>
        <v>0.38839265640221005</v>
      </c>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row>
    <row r="57" spans="1:128" x14ac:dyDescent="0.35">
      <c r="A57" s="71">
        <v>5.9999999999999997E-7</v>
      </c>
      <c r="B57">
        <f t="shared" si="6"/>
        <v>2</v>
      </c>
      <c r="C57">
        <f t="shared" si="7"/>
        <v>2</v>
      </c>
      <c r="D57">
        <f t="shared" si="8"/>
        <v>2</v>
      </c>
      <c r="F57" t="s">
        <v>172</v>
      </c>
      <c r="G57" s="43">
        <f>W111+A57</f>
        <v>0.437499890860642</v>
      </c>
      <c r="H57" s="43">
        <f>W112</f>
        <v>0.46242383601511006</v>
      </c>
      <c r="I57" s="43">
        <f>W113+A57</f>
        <v>0.32457708149638004</v>
      </c>
      <c r="L57">
        <v>6</v>
      </c>
      <c r="M57" s="40" t="str">
        <f t="shared" si="0"/>
        <v>Credit cards and their fees</v>
      </c>
      <c r="N57" s="40" t="str">
        <f t="shared" si="1"/>
        <v>Credit cards and their fees</v>
      </c>
      <c r="O57" s="40" t="str">
        <f t="shared" si="2"/>
        <v>Debt management</v>
      </c>
      <c r="P57" s="44"/>
      <c r="Q57">
        <v>6</v>
      </c>
      <c r="R57" s="44">
        <f t="shared" si="3"/>
        <v>0.51715821194325484</v>
      </c>
      <c r="S57" s="44">
        <f t="shared" si="4"/>
        <v>0.54801819015030007</v>
      </c>
      <c r="T57" s="44">
        <f t="shared" si="5"/>
        <v>0.37615805909768008</v>
      </c>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row>
    <row r="58" spans="1:128" x14ac:dyDescent="0.35">
      <c r="A58" s="71">
        <v>6.9999999999999997E-7</v>
      </c>
      <c r="B58">
        <f t="shared" si="6"/>
        <v>3</v>
      </c>
      <c r="C58">
        <f t="shared" si="7"/>
        <v>3</v>
      </c>
      <c r="D58">
        <f t="shared" si="8"/>
        <v>7</v>
      </c>
      <c r="F58" t="s">
        <v>173</v>
      </c>
      <c r="G58" s="43">
        <f>X111+A58</f>
        <v>0.47810908545413078</v>
      </c>
      <c r="H58" s="43">
        <f>X112</f>
        <v>0.49233344616131003</v>
      </c>
      <c r="I58" s="43">
        <f>X113+A58</f>
        <v>0.46112510579391003</v>
      </c>
      <c r="L58">
        <v>7</v>
      </c>
      <c r="M58" s="40" t="str">
        <f t="shared" si="0"/>
        <v>Debt management</v>
      </c>
      <c r="N58" s="40" t="str">
        <f t="shared" si="1"/>
        <v>Debt management</v>
      </c>
      <c r="O58" s="40" t="str">
        <f t="shared" si="2"/>
        <v>Wills</v>
      </c>
      <c r="P58" s="44"/>
      <c r="Q58">
        <v>7</v>
      </c>
      <c r="R58" s="44">
        <f t="shared" si="3"/>
        <v>0.53595904188091481</v>
      </c>
      <c r="S58" s="44">
        <f t="shared" si="4"/>
        <v>0.56182753801278995</v>
      </c>
      <c r="T58" s="44">
        <f t="shared" si="5"/>
        <v>0.41858941120031995</v>
      </c>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row>
    <row r="59" spans="1:128" x14ac:dyDescent="0.35">
      <c r="A59" s="71">
        <v>7.9999999999999996E-7</v>
      </c>
      <c r="B59">
        <f t="shared" si="6"/>
        <v>6</v>
      </c>
      <c r="C59">
        <f t="shared" si="7"/>
        <v>6</v>
      </c>
      <c r="D59">
        <f t="shared" si="8"/>
        <v>4</v>
      </c>
      <c r="F59" t="s">
        <v>174</v>
      </c>
      <c r="G59" s="43">
        <f>Y111+A59</f>
        <v>0.51715821194325484</v>
      </c>
      <c r="H59" s="43">
        <f>Y112</f>
        <v>0.54801819015030007</v>
      </c>
      <c r="I59" s="43">
        <f>Y113+A59</f>
        <v>0.37615805909768008</v>
      </c>
      <c r="L59">
        <v>8</v>
      </c>
      <c r="M59" s="40" t="str">
        <f t="shared" si="0"/>
        <v>Superannuation</v>
      </c>
      <c r="N59" s="40" t="str">
        <f t="shared" si="1"/>
        <v>Superannuation</v>
      </c>
      <c r="O59" s="40" t="str">
        <f t="shared" si="2"/>
        <v>Superannuation</v>
      </c>
      <c r="P59" s="44"/>
      <c r="Q59">
        <v>8</v>
      </c>
      <c r="R59" s="44">
        <f t="shared" si="3"/>
        <v>0.57212439592638187</v>
      </c>
      <c r="S59" s="44">
        <f t="shared" si="4"/>
        <v>0.58783802168432997</v>
      </c>
      <c r="T59" s="44">
        <f t="shared" si="5"/>
        <v>0.52603152230205996</v>
      </c>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row>
    <row r="60" spans="1:128" x14ac:dyDescent="0.35">
      <c r="A60" s="71">
        <v>8.9999999999999996E-7</v>
      </c>
      <c r="B60">
        <f t="shared" si="6"/>
        <v>5</v>
      </c>
      <c r="C60">
        <f t="shared" si="7"/>
        <v>5</v>
      </c>
      <c r="D60">
        <f t="shared" si="8"/>
        <v>5</v>
      </c>
      <c r="F60" t="s">
        <v>175</v>
      </c>
      <c r="G60" s="43">
        <f>Z111+A60</f>
        <v>0.50951378060345909</v>
      </c>
      <c r="H60" s="43">
        <f>Z112</f>
        <v>0.54261146363337998</v>
      </c>
      <c r="I60" s="43">
        <f>Z113+A60</f>
        <v>0.38839265640221005</v>
      </c>
      <c r="L60">
        <v>9</v>
      </c>
      <c r="M60" s="40" t="str">
        <f t="shared" si="0"/>
        <v>Managing budgets and savings</v>
      </c>
      <c r="N60" s="40" t="str">
        <f t="shared" si="1"/>
        <v>Managing budgets and savings</v>
      </c>
      <c r="O60" s="40" t="str">
        <f t="shared" si="2"/>
        <v>Banking accounts</v>
      </c>
      <c r="P60" s="44"/>
      <c r="Q60">
        <v>9</v>
      </c>
      <c r="R60" s="44">
        <f t="shared" si="3"/>
        <v>0.65453057560321526</v>
      </c>
      <c r="S60" s="44">
        <f t="shared" si="4"/>
        <v>0.66466976792403987</v>
      </c>
      <c r="T60" s="44">
        <f t="shared" si="5"/>
        <v>0.63893434945222005</v>
      </c>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row>
    <row r="61" spans="1:128" x14ac:dyDescent="0.35">
      <c r="A61" s="71">
        <v>9.9999999999999995E-7</v>
      </c>
      <c r="B61">
        <f t="shared" si="6"/>
        <v>7</v>
      </c>
      <c r="C61">
        <f t="shared" si="7"/>
        <v>7</v>
      </c>
      <c r="D61">
        <f t="shared" si="8"/>
        <v>6</v>
      </c>
      <c r="F61" t="s">
        <v>176</v>
      </c>
      <c r="G61" s="43">
        <f>AA111+A61</f>
        <v>0.53595904188091481</v>
      </c>
      <c r="H61" s="43">
        <f>AA112</f>
        <v>0.56182753801278995</v>
      </c>
      <c r="I61" s="43">
        <f>AA113+A61</f>
        <v>0.41858941120031995</v>
      </c>
      <c r="L61">
        <v>10</v>
      </c>
      <c r="M61" s="40" t="str">
        <f t="shared" si="0"/>
        <v>Banking accounts</v>
      </c>
      <c r="N61" s="40" t="str">
        <f t="shared" si="1"/>
        <v>Banking accounts</v>
      </c>
      <c r="O61" s="40" t="str">
        <f t="shared" si="2"/>
        <v>Managing budgets and savings</v>
      </c>
      <c r="P61" s="44"/>
      <c r="Q61">
        <v>10</v>
      </c>
      <c r="R61" s="44">
        <f t="shared" si="3"/>
        <v>0.68379533344311794</v>
      </c>
      <c r="S61" s="44">
        <f t="shared" si="4"/>
        <v>0.69865700426745003</v>
      </c>
      <c r="T61" s="44">
        <f t="shared" si="5"/>
        <v>0.62975707866951003</v>
      </c>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row>
    <row r="62" spans="1:128" x14ac:dyDescent="0.35">
      <c r="A62" s="71">
        <v>1.1000000000000001E-6</v>
      </c>
      <c r="B62" t="e">
        <f>RANK(G113,$G$52:$G$63,1)</f>
        <v>#N/A</v>
      </c>
      <c r="C62" t="e">
        <f>RANK(H113,$H$52:$H$63,1)</f>
        <v>#N/A</v>
      </c>
      <c r="D62" t="e">
        <f>RANK(I113,$I$52:$I$63,1)</f>
        <v>#N/A</v>
      </c>
      <c r="L62">
        <v>11</v>
      </c>
      <c r="M62" s="40" t="e">
        <f t="shared" si="0"/>
        <v>#N/A</v>
      </c>
      <c r="N62" s="40" t="e">
        <f t="shared" si="1"/>
        <v>#N/A</v>
      </c>
      <c r="O62" s="40" t="e">
        <f t="shared" si="2"/>
        <v>#N/A</v>
      </c>
      <c r="P62" s="44"/>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row>
    <row r="63" spans="1:128" x14ac:dyDescent="0.35">
      <c r="A63" s="71">
        <v>1.5999999999999999E-6</v>
      </c>
      <c r="B63">
        <f>RANK(G63,$G$52:$G$63,1)</f>
        <v>1</v>
      </c>
      <c r="C63">
        <f t="shared" si="7"/>
        <v>1</v>
      </c>
      <c r="D63">
        <f t="shared" si="8"/>
        <v>1</v>
      </c>
      <c r="F63" t="s">
        <v>177</v>
      </c>
      <c r="G63" s="43">
        <f>AC111+A63</f>
        <v>0.40935378159396923</v>
      </c>
      <c r="H63" s="43">
        <f>AC112</f>
        <v>0.43893054799136</v>
      </c>
      <c r="I63" s="43">
        <f>AC113+A63</f>
        <v>0.30199257130057</v>
      </c>
      <c r="J63" s="43"/>
      <c r="K63" s="43"/>
      <c r="M63" s="40"/>
      <c r="N63" s="40"/>
      <c r="O63" s="40"/>
      <c r="P63" s="44"/>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row>
    <row r="64" spans="1:128" x14ac:dyDescent="0.35">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row>
    <row r="65" spans="1:129" x14ac:dyDescent="0.35">
      <c r="C65" s="43">
        <f>AVERAGE(C68:C69)</f>
        <v>0.52285658819203007</v>
      </c>
      <c r="D65" s="43"/>
      <c r="E65" s="43"/>
      <c r="F65" s="43"/>
      <c r="G65" s="43"/>
      <c r="H65" s="43"/>
      <c r="I65" s="43"/>
      <c r="J65" s="43"/>
      <c r="K65" s="43"/>
      <c r="L65" s="43"/>
      <c r="M65" s="43"/>
      <c r="N65" s="43"/>
      <c r="O65" s="43"/>
      <c r="P65" s="43"/>
      <c r="Q65" s="43"/>
      <c r="R65" s="43">
        <f>SUM(R68:R69)</f>
        <v>0.48463527690619002</v>
      </c>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row>
    <row r="66" spans="1:129" x14ac:dyDescent="0.35">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row>
    <row r="67" spans="1:129" x14ac:dyDescent="0.35">
      <c r="C67" t="s">
        <v>168</v>
      </c>
      <c r="D67" t="s">
        <v>178</v>
      </c>
      <c r="E67" t="s">
        <v>169</v>
      </c>
      <c r="F67" t="s">
        <v>170</v>
      </c>
      <c r="G67" t="s">
        <v>171</v>
      </c>
      <c r="H67" t="s">
        <v>172</v>
      </c>
      <c r="I67" t="s">
        <v>179</v>
      </c>
      <c r="J67" t="s">
        <v>174</v>
      </c>
      <c r="K67" t="s">
        <v>175</v>
      </c>
      <c r="L67" t="s">
        <v>176</v>
      </c>
      <c r="M67" t="s">
        <v>180</v>
      </c>
      <c r="N67" t="s">
        <v>177</v>
      </c>
      <c r="R67" t="s">
        <v>168</v>
      </c>
      <c r="S67" t="s">
        <v>178</v>
      </c>
      <c r="T67" t="s">
        <v>169</v>
      </c>
      <c r="U67" t="s">
        <v>170</v>
      </c>
      <c r="V67" t="s">
        <v>171</v>
      </c>
      <c r="W67" t="s">
        <v>172</v>
      </c>
      <c r="X67" t="s">
        <v>179</v>
      </c>
      <c r="Y67" t="s">
        <v>174</v>
      </c>
      <c r="Z67" t="s">
        <v>175</v>
      </c>
      <c r="AA67" t="s">
        <v>176</v>
      </c>
      <c r="AB67" t="s">
        <v>180</v>
      </c>
      <c r="AC67" t="s">
        <v>177</v>
      </c>
      <c r="AE67" s="146" t="s">
        <v>61</v>
      </c>
      <c r="AF67" s="146"/>
      <c r="AG67" s="145" t="s">
        <v>181</v>
      </c>
      <c r="AH67" s="63"/>
      <c r="AI67" s="43"/>
    </row>
    <row r="68" spans="1:129" x14ac:dyDescent="0.35">
      <c r="A68" t="s">
        <v>3</v>
      </c>
      <c r="B68" t="s">
        <v>5</v>
      </c>
      <c r="C68" s="43">
        <f t="shared" ref="C68:C109" si="9">SUM(I4:M4)</f>
        <v>0.61840986640663009</v>
      </c>
      <c r="D68" s="43">
        <f t="shared" ref="D68:D109" si="10">SUM(T4:X4)</f>
        <v>0.34645242896635997</v>
      </c>
      <c r="E68" s="43">
        <f t="shared" ref="E68:E109" si="11">SUM(AE4:AI4)</f>
        <v>0.67111719817151005</v>
      </c>
      <c r="F68" s="43">
        <f t="shared" ref="F68:F109" si="12">SUM(AP4:AT4)</f>
        <v>0.72040501463283002</v>
      </c>
      <c r="G68" s="43">
        <f t="shared" ref="G68:G109" si="13">SUM(BA4:BE4)</f>
        <v>0.68276900257390993</v>
      </c>
      <c r="H68" s="43">
        <f t="shared" ref="H68:H109" si="14">SUM(BL4:BP4)</f>
        <v>0.52611600884106002</v>
      </c>
      <c r="I68" s="43">
        <f t="shared" ref="I68:I109" si="15">SUM(BW4:CA4)</f>
        <v>0.55941936038428997</v>
      </c>
      <c r="J68" s="43">
        <f t="shared" ref="J68:J109" si="16">SUM(CH4:CL4)</f>
        <v>0.60158557832213999</v>
      </c>
      <c r="K68" s="43">
        <f t="shared" ref="K68:K109" si="17">SUM(CS4:CW4)</f>
        <v>0.61489050833607006</v>
      </c>
      <c r="L68" s="43">
        <f t="shared" ref="L68:L109" si="18">SUM(DD4:DH4)</f>
        <v>0.6148083736815001</v>
      </c>
      <c r="M68" s="43">
        <f t="shared" ref="M68:M109" si="19">SUM(DO4:DS4)</f>
        <v>0.46348608035812</v>
      </c>
      <c r="N68" s="43">
        <f t="shared" ref="N68:N109" si="20">SUM(DZ4:ED4)</f>
        <v>0.51279693858915998</v>
      </c>
      <c r="O68" s="43"/>
      <c r="P68" t="s">
        <v>3</v>
      </c>
      <c r="Q68" t="s">
        <v>5</v>
      </c>
      <c r="R68" s="44">
        <f>C68*$AK68</f>
        <v>0.18552295992198903</v>
      </c>
      <c r="S68" s="44">
        <f t="shared" ref="S68:AC68" si="21">D68*$AK68</f>
        <v>0.10393572868990798</v>
      </c>
      <c r="T68" s="44">
        <f t="shared" si="21"/>
        <v>0.201335159451453</v>
      </c>
      <c r="U68" s="44">
        <f t="shared" si="21"/>
        <v>0.21612150438984901</v>
      </c>
      <c r="V68" s="44">
        <f t="shared" si="21"/>
        <v>0.20483070077217297</v>
      </c>
      <c r="W68" s="44">
        <f t="shared" si="21"/>
        <v>0.157834802652318</v>
      </c>
      <c r="X68" s="44">
        <f t="shared" si="21"/>
        <v>0.167825808115287</v>
      </c>
      <c r="Y68" s="44">
        <f t="shared" si="21"/>
        <v>0.18047567349664198</v>
      </c>
      <c r="Z68" s="44">
        <f t="shared" si="21"/>
        <v>0.18446715250082102</v>
      </c>
      <c r="AA68" s="44">
        <f t="shared" si="21"/>
        <v>0.18444251210445003</v>
      </c>
      <c r="AB68" s="44">
        <f t="shared" si="21"/>
        <v>0.13904582410743599</v>
      </c>
      <c r="AC68" s="44">
        <f t="shared" si="21"/>
        <v>0.153839081576748</v>
      </c>
      <c r="AD68" s="43"/>
      <c r="AE68" s="64" t="s">
        <v>3</v>
      </c>
      <c r="AF68" s="64" t="s">
        <v>5</v>
      </c>
      <c r="AG68" s="210">
        <v>3192.6657631178855</v>
      </c>
      <c r="AH68" s="72">
        <f>AG68/$AI$69</f>
        <v>0.5176439829536964</v>
      </c>
      <c r="AI68" s="43"/>
      <c r="AJ68" s="69">
        <f>'Workings '!C6/'Confidence Workings'!AH68</f>
        <v>0.57954889823733391</v>
      </c>
      <c r="AK68" s="43">
        <f>'Workings '!C6</f>
        <v>0.3</v>
      </c>
      <c r="AL68" s="43"/>
      <c r="AN68" s="43"/>
      <c r="AO68" s="43"/>
      <c r="AP68" s="43"/>
      <c r="AQ68" s="43"/>
      <c r="AR68" s="43"/>
      <c r="AS68" s="43"/>
      <c r="AT68" s="43"/>
      <c r="AU68" s="43"/>
      <c r="AV68" s="43"/>
      <c r="AW68" s="43"/>
      <c r="AY68" s="43"/>
      <c r="AZ68" s="43"/>
      <c r="BA68" s="43"/>
      <c r="BB68" s="43"/>
      <c r="BC68" s="43"/>
      <c r="BD68" s="43"/>
      <c r="BE68" s="43"/>
      <c r="BF68" s="43"/>
      <c r="BG68" s="43"/>
      <c r="BH68" s="43"/>
      <c r="BJ68" s="43"/>
      <c r="BK68" s="43"/>
      <c r="BL68" s="43"/>
      <c r="BM68" s="43"/>
      <c r="BN68" s="43"/>
      <c r="BO68" s="43"/>
      <c r="BP68" s="43"/>
      <c r="BQ68" s="43"/>
      <c r="BR68" s="43"/>
      <c r="BS68" s="43"/>
      <c r="BU68" s="43"/>
      <c r="BV68" s="43"/>
      <c r="BW68" s="43"/>
      <c r="BX68" s="43"/>
      <c r="BY68" s="43"/>
      <c r="BZ68" s="43"/>
      <c r="CA68" s="43"/>
      <c r="CB68" s="43"/>
      <c r="CC68" s="43"/>
      <c r="CD68" s="43"/>
      <c r="CF68" s="43"/>
      <c r="CG68" s="43"/>
      <c r="CH68" s="43"/>
      <c r="CI68" s="43"/>
      <c r="CJ68" s="43"/>
      <c r="CK68" s="43"/>
      <c r="CL68" s="43"/>
      <c r="CM68" s="43"/>
      <c r="CN68" s="43"/>
      <c r="CO68" s="43"/>
      <c r="CQ68" s="43"/>
      <c r="CR68" s="43"/>
      <c r="CS68" s="43"/>
      <c r="CT68" s="43"/>
      <c r="CU68" s="43"/>
      <c r="CV68" s="43"/>
      <c r="CW68" s="43"/>
      <c r="CX68" s="43"/>
      <c r="CY68" s="43"/>
      <c r="CZ68" s="43"/>
      <c r="DB68" s="43"/>
      <c r="DC68" s="43"/>
      <c r="DD68" s="43"/>
      <c r="DE68" s="43"/>
      <c r="DF68" s="43"/>
      <c r="DG68" s="43"/>
      <c r="DH68" s="43"/>
      <c r="DI68" s="43"/>
      <c r="DJ68" s="43"/>
      <c r="DK68" s="43"/>
      <c r="DM68" s="43"/>
      <c r="DN68" s="43"/>
      <c r="DO68" s="43"/>
      <c r="DP68" s="43"/>
      <c r="DQ68" s="43"/>
      <c r="DR68" s="43"/>
      <c r="DS68" s="43"/>
      <c r="DT68" s="43"/>
      <c r="DU68" s="43"/>
      <c r="DV68" s="43"/>
      <c r="DX68" s="43"/>
      <c r="DY68" s="43"/>
    </row>
    <row r="69" spans="1:129" x14ac:dyDescent="0.35">
      <c r="B69" t="s">
        <v>4</v>
      </c>
      <c r="C69" s="43">
        <f t="shared" si="9"/>
        <v>0.42730330997742999</v>
      </c>
      <c r="D69" s="43">
        <f t="shared" si="10"/>
        <v>0.2200624197869</v>
      </c>
      <c r="E69" s="43">
        <f t="shared" si="11"/>
        <v>0.48938939397759995</v>
      </c>
      <c r="F69" s="43">
        <f t="shared" si="12"/>
        <v>0.66213537643718001</v>
      </c>
      <c r="G69" s="43">
        <f t="shared" si="13"/>
        <v>0.62968076337804002</v>
      </c>
      <c r="H69" s="43">
        <f t="shared" si="14"/>
        <v>0.37870984072686997</v>
      </c>
      <c r="I69" s="43">
        <f t="shared" si="15"/>
        <v>0.41303311063827997</v>
      </c>
      <c r="J69" s="43">
        <f t="shared" si="16"/>
        <v>0.47155433667437002</v>
      </c>
      <c r="K69" s="43">
        <f t="shared" si="17"/>
        <v>0.44947888403123004</v>
      </c>
      <c r="L69" s="43">
        <f t="shared" si="18"/>
        <v>0.49576023078210002</v>
      </c>
      <c r="M69" s="43">
        <f t="shared" si="19"/>
        <v>0.32130608918933001</v>
      </c>
      <c r="N69" s="43">
        <f t="shared" si="20"/>
        <v>0.33977160254422001</v>
      </c>
      <c r="O69" s="43"/>
      <c r="Q69" t="s">
        <v>4</v>
      </c>
      <c r="R69" s="44">
        <f t="shared" ref="R69:R89" si="22">C69*$AK69</f>
        <v>0.29911231698420099</v>
      </c>
      <c r="S69" s="44">
        <f t="shared" ref="S69:S89" si="23">D69*$AK69</f>
        <v>0.15404369385083</v>
      </c>
      <c r="T69" s="44">
        <f t="shared" ref="T69:T89" si="24">E69*$AK69</f>
        <v>0.34257257578431993</v>
      </c>
      <c r="U69" s="44">
        <f t="shared" ref="U69:U89" si="25">F69*$AK69</f>
        <v>0.46349476350602598</v>
      </c>
      <c r="V69" s="44">
        <f t="shared" ref="V69:V89" si="26">G69*$AK69</f>
        <v>0.44077653436462799</v>
      </c>
      <c r="W69" s="44">
        <f t="shared" ref="W69:W89" si="27">H69*$AK69</f>
        <v>0.26509688850880897</v>
      </c>
      <c r="X69" s="44">
        <f t="shared" ref="X69:X89" si="28">I69*$AK69</f>
        <v>0.28912317744679594</v>
      </c>
      <c r="Y69" s="44">
        <f t="shared" ref="Y69:Y89" si="29">J69*$AK69</f>
        <v>0.33008803567205902</v>
      </c>
      <c r="Z69" s="44">
        <f t="shared" ref="Z69:Z89" si="30">K69*$AK69</f>
        <v>0.31463521882186102</v>
      </c>
      <c r="AA69" s="44">
        <f t="shared" ref="AA69:AA89" si="31">L69*$AK69</f>
        <v>0.34703216154747002</v>
      </c>
      <c r="AB69" s="44">
        <f t="shared" ref="AB69:AB89" si="32">M69*$AK69</f>
        <v>0.22491426243253099</v>
      </c>
      <c r="AC69" s="44">
        <f t="shared" ref="AC69:AC89" si="33">N69*$AK69</f>
        <v>0.23784012178095398</v>
      </c>
      <c r="AD69" s="43"/>
      <c r="AE69" s="65"/>
      <c r="AF69" s="65" t="s">
        <v>4</v>
      </c>
      <c r="AG69" s="211">
        <v>2975.0206550655389</v>
      </c>
      <c r="AH69" s="72">
        <f>AG69/$AI$69</f>
        <v>0.4823560170463036</v>
      </c>
      <c r="AI69" s="71">
        <f>SUM(AG68:AG69)</f>
        <v>6167.6864181834244</v>
      </c>
      <c r="AJ69" s="69">
        <f>'Workings '!C7/'Confidence Workings'!AH69</f>
        <v>1.4512102581127411</v>
      </c>
      <c r="AK69" s="43">
        <f>'Workings '!C7</f>
        <v>0.7</v>
      </c>
      <c r="AL69" s="43"/>
      <c r="AN69" s="43"/>
      <c r="AO69" s="43"/>
      <c r="AP69" s="43"/>
      <c r="AQ69" s="43"/>
      <c r="AR69" s="43"/>
      <c r="AS69" s="43"/>
      <c r="AT69" s="43"/>
      <c r="AU69" s="43"/>
      <c r="AV69" s="43"/>
      <c r="AW69" s="43"/>
      <c r="AY69" s="43"/>
      <c r="AZ69" s="43"/>
      <c r="BA69" s="43"/>
      <c r="BB69" s="43"/>
      <c r="BC69" s="43"/>
      <c r="BD69" s="43"/>
      <c r="BE69" s="43"/>
      <c r="BF69" s="43"/>
      <c r="BG69" s="43"/>
      <c r="BH69" s="43"/>
      <c r="BJ69" s="43"/>
      <c r="BK69" s="43"/>
      <c r="BL69" s="43"/>
      <c r="BM69" s="43"/>
      <c r="BN69" s="43"/>
      <c r="BO69" s="43"/>
      <c r="BP69" s="43"/>
      <c r="BQ69" s="43"/>
      <c r="BR69" s="43"/>
      <c r="BS69" s="43"/>
      <c r="BU69" s="43"/>
      <c r="BV69" s="43"/>
      <c r="BW69" s="43"/>
      <c r="BX69" s="43"/>
      <c r="BY69" s="43"/>
      <c r="BZ69" s="43"/>
      <c r="CA69" s="43"/>
      <c r="CB69" s="43"/>
      <c r="CC69" s="43"/>
      <c r="CD69" s="43"/>
      <c r="CF69" s="43"/>
      <c r="CG69" s="43"/>
      <c r="CH69" s="43"/>
      <c r="CI69" s="43"/>
      <c r="CJ69" s="43"/>
      <c r="CK69" s="43"/>
      <c r="CL69" s="43"/>
      <c r="CM69" s="43"/>
      <c r="CN69" s="43"/>
      <c r="CO69" s="43"/>
      <c r="CQ69" s="43"/>
      <c r="CR69" s="43"/>
      <c r="CS69" s="43"/>
      <c r="CT69" s="43"/>
      <c r="CU69" s="43"/>
      <c r="CV69" s="43"/>
      <c r="CW69" s="43"/>
      <c r="CX69" s="43"/>
      <c r="CY69" s="43"/>
      <c r="CZ69" s="43"/>
      <c r="DB69" s="43"/>
      <c r="DC69" s="43"/>
      <c r="DD69" s="43"/>
      <c r="DE69" s="43"/>
      <c r="DF69" s="43"/>
      <c r="DG69" s="43"/>
      <c r="DH69" s="43"/>
      <c r="DI69" s="43"/>
      <c r="DJ69" s="43"/>
      <c r="DK69" s="43"/>
      <c r="DM69" s="43"/>
      <c r="DN69" s="43"/>
      <c r="DO69" s="43"/>
      <c r="DP69" s="43"/>
      <c r="DQ69" s="43"/>
      <c r="DR69" s="43"/>
      <c r="DS69" s="43"/>
      <c r="DT69" s="43"/>
      <c r="DU69" s="43"/>
      <c r="DV69" s="43"/>
      <c r="DX69" s="43"/>
      <c r="DY69" s="43"/>
    </row>
    <row r="70" spans="1:129" ht="23" x14ac:dyDescent="0.35">
      <c r="A70" t="s">
        <v>67</v>
      </c>
      <c r="B70" t="s">
        <v>8</v>
      </c>
      <c r="C70" s="43">
        <f t="shared" si="9"/>
        <v>0.54678938286710999</v>
      </c>
      <c r="D70" s="43">
        <f t="shared" si="10"/>
        <v>0.27276199210600999</v>
      </c>
      <c r="E70" s="43">
        <f t="shared" si="11"/>
        <v>0.59794303768170998</v>
      </c>
      <c r="F70" s="43">
        <f t="shared" si="12"/>
        <v>0.69644704523846002</v>
      </c>
      <c r="G70" s="43">
        <f t="shared" si="13"/>
        <v>0.66448931191644989</v>
      </c>
      <c r="H70" s="43">
        <f t="shared" si="14"/>
        <v>0.48795281708306998</v>
      </c>
      <c r="I70" s="43">
        <f t="shared" si="15"/>
        <v>0.48274999154915998</v>
      </c>
      <c r="J70" s="43">
        <f t="shared" si="16"/>
        <v>0.55038281593898009</v>
      </c>
      <c r="K70" s="43">
        <f t="shared" si="17"/>
        <v>0.56501465268420992</v>
      </c>
      <c r="L70" s="43">
        <f t="shared" si="18"/>
        <v>0.56626072533558003</v>
      </c>
      <c r="M70" s="43">
        <f t="shared" si="19"/>
        <v>0.40876069013965999</v>
      </c>
      <c r="N70" s="43">
        <f t="shared" si="20"/>
        <v>0.45466550719289994</v>
      </c>
      <c r="O70" s="43"/>
      <c r="P70" t="s">
        <v>67</v>
      </c>
      <c r="Q70" t="s">
        <v>8</v>
      </c>
      <c r="R70" s="44">
        <f t="shared" si="22"/>
        <v>0.32807362972026599</v>
      </c>
      <c r="S70" s="44">
        <f t="shared" si="23"/>
        <v>0.16365719526360598</v>
      </c>
      <c r="T70" s="44">
        <f t="shared" si="24"/>
        <v>0.35876582260902595</v>
      </c>
      <c r="U70" s="44">
        <f t="shared" si="25"/>
        <v>0.41786822714307598</v>
      </c>
      <c r="V70" s="44">
        <f t="shared" si="26"/>
        <v>0.39869358714986991</v>
      </c>
      <c r="W70" s="44">
        <f t="shared" si="27"/>
        <v>0.29277169024984195</v>
      </c>
      <c r="X70" s="44">
        <f t="shared" si="28"/>
        <v>0.289649994929496</v>
      </c>
      <c r="Y70" s="44">
        <f t="shared" si="29"/>
        <v>0.33022968956338805</v>
      </c>
      <c r="Z70" s="44">
        <f t="shared" si="30"/>
        <v>0.33900879161052594</v>
      </c>
      <c r="AA70" s="44">
        <f t="shared" si="31"/>
        <v>0.33975643520134802</v>
      </c>
      <c r="AB70" s="44">
        <f t="shared" si="32"/>
        <v>0.24525641408379598</v>
      </c>
      <c r="AC70" s="44">
        <f t="shared" si="33"/>
        <v>0.27279930431573995</v>
      </c>
      <c r="AD70" s="43"/>
      <c r="AE70" s="65" t="s">
        <v>67</v>
      </c>
      <c r="AF70" s="65" t="s">
        <v>8</v>
      </c>
      <c r="AG70" s="211">
        <v>4233.3716895926518</v>
      </c>
      <c r="AH70" s="72">
        <f>AG70/$AI$69</f>
        <v>0.68637920324741664</v>
      </c>
      <c r="AI70" s="43"/>
      <c r="AJ70" s="69">
        <f>'Workings '!C8/'Confidence Workings'!AH70</f>
        <v>0.8741523594556232</v>
      </c>
      <c r="AK70" s="43">
        <f>'Workings '!C8</f>
        <v>0.6</v>
      </c>
      <c r="AL70" s="43"/>
      <c r="AN70" s="43"/>
      <c r="AO70" s="43"/>
      <c r="AP70" s="43"/>
      <c r="AQ70" s="43"/>
      <c r="AR70" s="43"/>
      <c r="AS70" s="43"/>
      <c r="AT70" s="43"/>
      <c r="AU70" s="43"/>
      <c r="AV70" s="43"/>
      <c r="AW70" s="43"/>
      <c r="AY70" s="43"/>
      <c r="AZ70" s="43"/>
      <c r="BA70" s="43"/>
      <c r="BB70" s="43"/>
      <c r="BC70" s="43"/>
      <c r="BD70" s="43"/>
      <c r="BE70" s="43"/>
      <c r="BF70" s="43"/>
      <c r="BG70" s="43"/>
      <c r="BH70" s="43"/>
      <c r="BJ70" s="43"/>
      <c r="BK70" s="43"/>
      <c r="BL70" s="43"/>
      <c r="BM70" s="43"/>
      <c r="BN70" s="43"/>
      <c r="BO70" s="43"/>
      <c r="BP70" s="43"/>
      <c r="BQ70" s="43"/>
      <c r="BR70" s="43"/>
      <c r="BS70" s="43"/>
      <c r="BU70" s="43"/>
      <c r="BV70" s="43"/>
      <c r="BW70" s="43"/>
      <c r="BX70" s="43"/>
      <c r="BY70" s="43"/>
      <c r="BZ70" s="43"/>
      <c r="CA70" s="43"/>
      <c r="CB70" s="43"/>
      <c r="CC70" s="43"/>
      <c r="CD70" s="43"/>
      <c r="CF70" s="43"/>
      <c r="CG70" s="43"/>
      <c r="CH70" s="43"/>
      <c r="CI70" s="43"/>
      <c r="CJ70" s="43"/>
      <c r="CK70" s="43"/>
      <c r="CL70" s="43"/>
      <c r="CM70" s="43"/>
      <c r="CN70" s="43"/>
      <c r="CO70" s="43"/>
      <c r="CQ70" s="43"/>
      <c r="CR70" s="43"/>
      <c r="CS70" s="43"/>
      <c r="CT70" s="43"/>
      <c r="CU70" s="43"/>
      <c r="CV70" s="43"/>
      <c r="CW70" s="43"/>
      <c r="CX70" s="43"/>
      <c r="CY70" s="43"/>
      <c r="CZ70" s="43"/>
      <c r="DB70" s="43"/>
      <c r="DC70" s="43"/>
      <c r="DD70" s="43"/>
      <c r="DE70" s="43"/>
      <c r="DF70" s="43"/>
      <c r="DG70" s="43"/>
      <c r="DH70" s="43"/>
      <c r="DI70" s="43"/>
      <c r="DJ70" s="43"/>
      <c r="DK70" s="43"/>
      <c r="DM70" s="43"/>
      <c r="DN70" s="43"/>
      <c r="DO70" s="43"/>
      <c r="DP70" s="43"/>
      <c r="DQ70" s="43"/>
      <c r="DR70" s="43"/>
      <c r="DS70" s="43"/>
      <c r="DT70" s="43"/>
      <c r="DU70" s="43"/>
      <c r="DV70" s="43"/>
      <c r="DX70" s="43"/>
      <c r="DY70" s="43"/>
    </row>
    <row r="71" spans="1:129" ht="23" x14ac:dyDescent="0.35">
      <c r="B71" t="s">
        <v>68</v>
      </c>
      <c r="C71" s="43">
        <f t="shared" si="9"/>
        <v>0.46642406854102003</v>
      </c>
      <c r="D71" s="43">
        <f t="shared" si="10"/>
        <v>0.31351441736802999</v>
      </c>
      <c r="E71" s="43">
        <f t="shared" si="11"/>
        <v>0.53967903590389998</v>
      </c>
      <c r="F71" s="43">
        <f t="shared" si="12"/>
        <v>0.68025883545618004</v>
      </c>
      <c r="G71" s="43">
        <f t="shared" si="13"/>
        <v>0.63867770760070008</v>
      </c>
      <c r="H71" s="43">
        <f t="shared" si="14"/>
        <v>0.37138660413442998</v>
      </c>
      <c r="I71" s="43">
        <f t="shared" si="15"/>
        <v>0.49883822495798003</v>
      </c>
      <c r="J71" s="43">
        <f t="shared" si="16"/>
        <v>0.50603963009122999</v>
      </c>
      <c r="K71" s="43">
        <f t="shared" si="17"/>
        <v>0.45820190776931002</v>
      </c>
      <c r="L71" s="43">
        <f t="shared" si="18"/>
        <v>0.53137767347634002</v>
      </c>
      <c r="M71" s="43">
        <f t="shared" si="19"/>
        <v>0.35900566784522997</v>
      </c>
      <c r="N71" s="43">
        <f t="shared" si="20"/>
        <v>0.36809120535295992</v>
      </c>
      <c r="O71" s="43"/>
      <c r="Q71" t="s">
        <v>68</v>
      </c>
      <c r="R71" s="44">
        <f t="shared" si="22"/>
        <v>0.18656962741640803</v>
      </c>
      <c r="S71" s="44">
        <f t="shared" si="23"/>
        <v>0.12540576694721201</v>
      </c>
      <c r="T71" s="44">
        <f t="shared" si="24"/>
        <v>0.21587161436155999</v>
      </c>
      <c r="U71" s="44">
        <f t="shared" si="25"/>
        <v>0.27210353418247202</v>
      </c>
      <c r="V71" s="44">
        <f t="shared" si="26"/>
        <v>0.25547108304028004</v>
      </c>
      <c r="W71" s="44">
        <f t="shared" si="27"/>
        <v>0.148554641653772</v>
      </c>
      <c r="X71" s="44">
        <f t="shared" si="28"/>
        <v>0.19953528998319203</v>
      </c>
      <c r="Y71" s="44">
        <f t="shared" si="29"/>
        <v>0.20241585203649201</v>
      </c>
      <c r="Z71" s="44">
        <f t="shared" si="30"/>
        <v>0.18328076310772401</v>
      </c>
      <c r="AA71" s="44">
        <f t="shared" si="31"/>
        <v>0.21255106939053603</v>
      </c>
      <c r="AB71" s="44">
        <f t="shared" si="32"/>
        <v>0.14360226713809199</v>
      </c>
      <c r="AC71" s="44">
        <f t="shared" si="33"/>
        <v>0.14723648214118398</v>
      </c>
      <c r="AD71" s="43"/>
      <c r="AE71" s="65"/>
      <c r="AF71" s="65" t="s">
        <v>68</v>
      </c>
      <c r="AG71" s="211">
        <v>1934.3147285907921</v>
      </c>
      <c r="AH71" s="72">
        <f>AG71/$AI$69</f>
        <v>0.31362079675258653</v>
      </c>
      <c r="AI71" s="71">
        <f>SUM(AG70:AG71)</f>
        <v>6167.6864181834444</v>
      </c>
      <c r="AJ71" s="69">
        <f>'Workings '!C9/'Confidence Workings'!AH71</f>
        <v>1.2754256227324028</v>
      </c>
      <c r="AK71" s="43">
        <f>'Workings '!C9</f>
        <v>0.4</v>
      </c>
      <c r="AL71" s="43"/>
      <c r="AN71" s="43"/>
      <c r="AO71" s="43"/>
      <c r="AP71" s="43"/>
      <c r="AQ71" s="43"/>
      <c r="AR71" s="43"/>
      <c r="AS71" s="43"/>
      <c r="AT71" s="43"/>
      <c r="AU71" s="43"/>
      <c r="AV71" s="43"/>
      <c r="AW71" s="43"/>
      <c r="AY71" s="43"/>
      <c r="AZ71" s="43"/>
      <c r="BA71" s="43"/>
      <c r="BB71" s="43"/>
      <c r="BC71" s="43"/>
      <c r="BD71" s="43"/>
      <c r="BE71" s="43"/>
      <c r="BF71" s="43"/>
      <c r="BG71" s="43"/>
      <c r="BH71" s="43"/>
      <c r="BJ71" s="43"/>
      <c r="BK71" s="43"/>
      <c r="BL71" s="43"/>
      <c r="BM71" s="43"/>
      <c r="BN71" s="43"/>
      <c r="BO71" s="43"/>
      <c r="BP71" s="43"/>
      <c r="BQ71" s="43"/>
      <c r="BR71" s="43"/>
      <c r="BS71" s="43"/>
      <c r="BU71" s="43"/>
      <c r="BV71" s="43"/>
      <c r="BW71" s="43"/>
      <c r="BX71" s="43"/>
      <c r="BY71" s="43"/>
      <c r="BZ71" s="43"/>
      <c r="CA71" s="43"/>
      <c r="CB71" s="43"/>
      <c r="CC71" s="43"/>
      <c r="CD71" s="43"/>
      <c r="CF71" s="43"/>
      <c r="CG71" s="43"/>
      <c r="CH71" s="43"/>
      <c r="CI71" s="43"/>
      <c r="CJ71" s="43"/>
      <c r="CK71" s="43"/>
      <c r="CL71" s="43"/>
      <c r="CM71" s="43"/>
      <c r="CN71" s="43"/>
      <c r="CO71" s="43"/>
      <c r="CQ71" s="43"/>
      <c r="CR71" s="43"/>
      <c r="CS71" s="43"/>
      <c r="CT71" s="43"/>
      <c r="CU71" s="43"/>
      <c r="CV71" s="43"/>
      <c r="CW71" s="43"/>
      <c r="CX71" s="43"/>
      <c r="CY71" s="43"/>
      <c r="CZ71" s="43"/>
      <c r="DB71" s="43"/>
      <c r="DC71" s="43"/>
      <c r="DD71" s="43"/>
      <c r="DE71" s="43"/>
      <c r="DF71" s="43"/>
      <c r="DG71" s="43"/>
      <c r="DH71" s="43"/>
      <c r="DI71" s="43"/>
      <c r="DJ71" s="43"/>
      <c r="DK71" s="43"/>
      <c r="DM71" s="43"/>
      <c r="DN71" s="43"/>
      <c r="DO71" s="43"/>
      <c r="DP71" s="43"/>
      <c r="DQ71" s="43"/>
      <c r="DR71" s="43"/>
      <c r="DS71" s="43"/>
      <c r="DT71" s="43"/>
      <c r="DU71" s="43"/>
      <c r="DV71" s="43"/>
      <c r="DX71" s="43"/>
      <c r="DY71" s="43"/>
    </row>
    <row r="72" spans="1:129" ht="23" x14ac:dyDescent="0.35">
      <c r="A72" t="s">
        <v>69</v>
      </c>
      <c r="B72" t="s">
        <v>11</v>
      </c>
      <c r="C72" s="43">
        <f t="shared" si="9"/>
        <v>0.48937273542989002</v>
      </c>
      <c r="D72" s="43">
        <f t="shared" si="10"/>
        <v>0.31568638043371</v>
      </c>
      <c r="E72" s="43">
        <f t="shared" si="11"/>
        <v>0.50600189416259</v>
      </c>
      <c r="F72" s="43">
        <f t="shared" si="12"/>
        <v>0.65536732759947003</v>
      </c>
      <c r="G72" s="43">
        <f t="shared" si="13"/>
        <v>0.61568533053939001</v>
      </c>
      <c r="H72" s="43">
        <f t="shared" si="14"/>
        <v>0.41257606549207004</v>
      </c>
      <c r="I72" s="43">
        <f t="shared" si="15"/>
        <v>0.35834352946072001</v>
      </c>
      <c r="J72" s="43">
        <f t="shared" si="16"/>
        <v>0.48685320244341007</v>
      </c>
      <c r="K72" s="43">
        <f t="shared" si="17"/>
        <v>0.42929675452577004</v>
      </c>
      <c r="L72" s="43">
        <f t="shared" si="18"/>
        <v>0.48081940782675997</v>
      </c>
      <c r="M72" s="43">
        <f t="shared" si="19"/>
        <v>0.37569189588700996</v>
      </c>
      <c r="N72" s="43">
        <f t="shared" si="20"/>
        <v>0.37443840280529994</v>
      </c>
      <c r="O72" s="43"/>
      <c r="P72" t="s">
        <v>69</v>
      </c>
      <c r="Q72" t="s">
        <v>11</v>
      </c>
      <c r="R72" s="44">
        <f t="shared" si="22"/>
        <v>0.17128045740046149</v>
      </c>
      <c r="S72" s="44">
        <f t="shared" si="23"/>
        <v>0.1104902331517985</v>
      </c>
      <c r="T72" s="44">
        <f t="shared" si="24"/>
        <v>0.17710066295690649</v>
      </c>
      <c r="U72" s="44">
        <f t="shared" si="25"/>
        <v>0.22937856465981449</v>
      </c>
      <c r="V72" s="44">
        <f t="shared" si="26"/>
        <v>0.2154898656887865</v>
      </c>
      <c r="W72" s="44">
        <f t="shared" si="27"/>
        <v>0.1444016229222245</v>
      </c>
      <c r="X72" s="44">
        <f t="shared" si="28"/>
        <v>0.12542023531125199</v>
      </c>
      <c r="Y72" s="44">
        <f t="shared" si="29"/>
        <v>0.17039862085519353</v>
      </c>
      <c r="Z72" s="44">
        <f t="shared" si="30"/>
        <v>0.1502538640840195</v>
      </c>
      <c r="AA72" s="44">
        <f t="shared" si="31"/>
        <v>0.16828679273936598</v>
      </c>
      <c r="AB72" s="44">
        <f t="shared" si="32"/>
        <v>0.13149216356045348</v>
      </c>
      <c r="AC72" s="44">
        <f t="shared" si="33"/>
        <v>0.13105344098185498</v>
      </c>
      <c r="AD72" s="43"/>
      <c r="AE72" s="65" t="s">
        <v>69</v>
      </c>
      <c r="AF72" s="65" t="s">
        <v>11</v>
      </c>
      <c r="AG72" s="211">
        <v>1996.9552573583119</v>
      </c>
      <c r="AH72" s="72">
        <f>AG72/$AI$76</f>
        <v>0.3237770408480789</v>
      </c>
      <c r="AI72" s="43"/>
      <c r="AJ72" s="69">
        <f>'Workings '!C10/'Confidence Workings'!AH72</f>
        <v>1.0809907925627911</v>
      </c>
      <c r="AK72" s="43">
        <f>'Workings '!C10</f>
        <v>0.35</v>
      </c>
      <c r="AL72" s="43"/>
      <c r="AN72" s="43"/>
      <c r="AO72" s="43"/>
      <c r="AP72" s="43"/>
      <c r="AQ72" s="43"/>
      <c r="AR72" s="43"/>
      <c r="AS72" s="43"/>
      <c r="AT72" s="43"/>
      <c r="AU72" s="43"/>
      <c r="AV72" s="43"/>
      <c r="AW72" s="43"/>
      <c r="AY72" s="43"/>
      <c r="AZ72" s="43"/>
      <c r="BA72" s="43"/>
      <c r="BB72" s="43"/>
      <c r="BC72" s="43"/>
      <c r="BD72" s="43"/>
      <c r="BE72" s="43"/>
      <c r="BF72" s="43"/>
      <c r="BG72" s="43"/>
      <c r="BH72" s="43"/>
      <c r="BJ72" s="43"/>
      <c r="BK72" s="43"/>
      <c r="BL72" s="43"/>
      <c r="BM72" s="43"/>
      <c r="BN72" s="43"/>
      <c r="BO72" s="43"/>
      <c r="BP72" s="43"/>
      <c r="BQ72" s="43"/>
      <c r="BR72" s="43"/>
      <c r="BS72" s="43"/>
      <c r="BU72" s="43"/>
      <c r="BV72" s="43"/>
      <c r="BW72" s="43"/>
      <c r="BX72" s="43"/>
      <c r="BY72" s="43"/>
      <c r="BZ72" s="43"/>
      <c r="CA72" s="43"/>
      <c r="CB72" s="43"/>
      <c r="CC72" s="43"/>
      <c r="CD72" s="43"/>
      <c r="CF72" s="43"/>
      <c r="CG72" s="43"/>
      <c r="CH72" s="43"/>
      <c r="CI72" s="43"/>
      <c r="CJ72" s="43"/>
      <c r="CK72" s="43"/>
      <c r="CL72" s="43"/>
      <c r="CM72" s="43"/>
      <c r="CN72" s="43"/>
      <c r="CO72" s="43"/>
      <c r="CQ72" s="43"/>
      <c r="CR72" s="43"/>
      <c r="CS72" s="43"/>
      <c r="CT72" s="43"/>
      <c r="CU72" s="43"/>
      <c r="CV72" s="43"/>
      <c r="CW72" s="43"/>
      <c r="CX72" s="43"/>
      <c r="CY72" s="43"/>
      <c r="CZ72" s="43"/>
      <c r="DB72" s="43"/>
      <c r="DC72" s="43"/>
      <c r="DD72" s="43"/>
      <c r="DE72" s="43"/>
      <c r="DF72" s="43"/>
      <c r="DG72" s="43"/>
      <c r="DH72" s="43"/>
      <c r="DI72" s="43"/>
      <c r="DJ72" s="43"/>
      <c r="DK72" s="43"/>
      <c r="DM72" s="43"/>
      <c r="DN72" s="43"/>
      <c r="DO72" s="43"/>
      <c r="DP72" s="43"/>
      <c r="DQ72" s="43"/>
      <c r="DR72" s="43"/>
      <c r="DS72" s="43"/>
      <c r="DT72" s="43"/>
      <c r="DU72" s="43"/>
      <c r="DV72" s="43"/>
      <c r="DX72" s="43"/>
      <c r="DY72" s="43"/>
    </row>
    <row r="73" spans="1:129" ht="23" x14ac:dyDescent="0.35">
      <c r="B73" t="s">
        <v>12</v>
      </c>
      <c r="C73" s="43">
        <f t="shared" si="9"/>
        <v>0.50434418849834994</v>
      </c>
      <c r="D73" s="43">
        <f t="shared" si="10"/>
        <v>0.25988538289645002</v>
      </c>
      <c r="E73" s="43">
        <f t="shared" si="11"/>
        <v>0.56167355205034997</v>
      </c>
      <c r="F73" s="43">
        <f t="shared" si="12"/>
        <v>0.68082070789800997</v>
      </c>
      <c r="G73" s="43">
        <f t="shared" si="13"/>
        <v>0.63703909706536999</v>
      </c>
      <c r="H73" s="43">
        <f t="shared" si="14"/>
        <v>0.45302174024933994</v>
      </c>
      <c r="I73" s="43">
        <f t="shared" si="15"/>
        <v>0.41582770363652</v>
      </c>
      <c r="J73" s="43">
        <f t="shared" si="16"/>
        <v>0.52708963361324002</v>
      </c>
      <c r="K73" s="43">
        <f t="shared" si="17"/>
        <v>0.53595861006623002</v>
      </c>
      <c r="L73" s="43">
        <f t="shared" si="18"/>
        <v>0.52911820571137003</v>
      </c>
      <c r="M73" s="43">
        <f t="shared" si="19"/>
        <v>0.41931180842007998</v>
      </c>
      <c r="N73" s="43">
        <f t="shared" si="20"/>
        <v>0.40682751750546003</v>
      </c>
      <c r="O73" s="43"/>
      <c r="Q73" t="s">
        <v>12</v>
      </c>
      <c r="R73" s="44">
        <f t="shared" si="22"/>
        <v>0.11095572146963699</v>
      </c>
      <c r="S73" s="44">
        <f t="shared" si="23"/>
        <v>5.7174784237219008E-2</v>
      </c>
      <c r="T73" s="44">
        <f t="shared" si="24"/>
        <v>0.12356818145107699</v>
      </c>
      <c r="U73" s="44">
        <f t="shared" si="25"/>
        <v>0.14978055573756219</v>
      </c>
      <c r="V73" s="44">
        <f t="shared" si="26"/>
        <v>0.1401486013543814</v>
      </c>
      <c r="W73" s="44">
        <f t="shared" si="27"/>
        <v>9.9664782854854791E-2</v>
      </c>
      <c r="X73" s="44">
        <f t="shared" si="28"/>
        <v>9.14820948000344E-2</v>
      </c>
      <c r="Y73" s="44">
        <f t="shared" si="29"/>
        <v>0.1159597193949128</v>
      </c>
      <c r="Z73" s="44">
        <f t="shared" si="30"/>
        <v>0.1179108942145706</v>
      </c>
      <c r="AA73" s="44">
        <f t="shared" si="31"/>
        <v>0.11640600525650141</v>
      </c>
      <c r="AB73" s="44">
        <f t="shared" si="32"/>
        <v>9.2248597852417596E-2</v>
      </c>
      <c r="AC73" s="44">
        <f t="shared" si="33"/>
        <v>8.9502053851201205E-2</v>
      </c>
      <c r="AD73" s="43"/>
      <c r="AE73" s="65"/>
      <c r="AF73" s="65" t="s">
        <v>12</v>
      </c>
      <c r="AG73" s="211">
        <v>1310.4122956359577</v>
      </c>
      <c r="AH73" s="72">
        <f>AG73/$AI$76</f>
        <v>0.21246415702533683</v>
      </c>
      <c r="AI73" s="43"/>
      <c r="AJ73" s="69">
        <f>'Workings '!C11/'Confidence Workings'!AH73</f>
        <v>1.0354687730870507</v>
      </c>
      <c r="AK73" s="43">
        <f>'Workings '!C11</f>
        <v>0.22</v>
      </c>
      <c r="AL73" s="43"/>
      <c r="AN73" s="43"/>
      <c r="AO73" s="43"/>
      <c r="AP73" s="43"/>
      <c r="AQ73" s="43"/>
      <c r="AR73" s="43"/>
      <c r="AS73" s="43"/>
      <c r="AT73" s="43"/>
      <c r="AU73" s="43"/>
      <c r="AV73" s="43"/>
      <c r="AW73" s="43"/>
      <c r="AY73" s="43"/>
      <c r="AZ73" s="43"/>
      <c r="BA73" s="43"/>
      <c r="BB73" s="43"/>
      <c r="BC73" s="43"/>
      <c r="BD73" s="43"/>
      <c r="BE73" s="43"/>
      <c r="BF73" s="43"/>
      <c r="BG73" s="43"/>
      <c r="BH73" s="43"/>
      <c r="BJ73" s="43"/>
      <c r="BK73" s="43"/>
      <c r="BL73" s="43"/>
      <c r="BM73" s="43"/>
      <c r="BN73" s="43"/>
      <c r="BO73" s="43"/>
      <c r="BP73" s="43"/>
      <c r="BQ73" s="43"/>
      <c r="BR73" s="43"/>
      <c r="BS73" s="43"/>
      <c r="BU73" s="43"/>
      <c r="BV73" s="43"/>
      <c r="BW73" s="43"/>
      <c r="BX73" s="43"/>
      <c r="BY73" s="43"/>
      <c r="BZ73" s="43"/>
      <c r="CA73" s="43"/>
      <c r="CB73" s="43"/>
      <c r="CC73" s="43"/>
      <c r="CD73" s="43"/>
      <c r="CF73" s="43"/>
      <c r="CG73" s="43"/>
      <c r="CH73" s="43"/>
      <c r="CI73" s="43"/>
      <c r="CJ73" s="43"/>
      <c r="CK73" s="43"/>
      <c r="CL73" s="43"/>
      <c r="CM73" s="43"/>
      <c r="CN73" s="43"/>
      <c r="CO73" s="43"/>
      <c r="CQ73" s="43"/>
      <c r="CR73" s="43"/>
      <c r="CS73" s="43"/>
      <c r="CT73" s="43"/>
      <c r="CU73" s="43"/>
      <c r="CV73" s="43"/>
      <c r="CW73" s="43"/>
      <c r="CX73" s="43"/>
      <c r="CY73" s="43"/>
      <c r="CZ73" s="43"/>
      <c r="DB73" s="43"/>
      <c r="DC73" s="43"/>
      <c r="DD73" s="43"/>
      <c r="DE73" s="43"/>
      <c r="DF73" s="43"/>
      <c r="DG73" s="43"/>
      <c r="DH73" s="43"/>
      <c r="DI73" s="43"/>
      <c r="DJ73" s="43"/>
      <c r="DK73" s="43"/>
      <c r="DM73" s="43"/>
      <c r="DN73" s="43"/>
      <c r="DO73" s="43"/>
      <c r="DP73" s="43"/>
      <c r="DQ73" s="43"/>
      <c r="DR73" s="43"/>
      <c r="DS73" s="43"/>
      <c r="DT73" s="43"/>
      <c r="DU73" s="43"/>
      <c r="DV73" s="43"/>
      <c r="DX73" s="43"/>
      <c r="DY73" s="43"/>
    </row>
    <row r="74" spans="1:129" ht="23" x14ac:dyDescent="0.35">
      <c r="B74" t="s">
        <v>13</v>
      </c>
      <c r="C74" s="43">
        <f t="shared" si="9"/>
        <v>0.48688428333339001</v>
      </c>
      <c r="D74" s="43">
        <f t="shared" si="10"/>
        <v>0.24205817792423004</v>
      </c>
      <c r="E74" s="43">
        <f t="shared" si="11"/>
        <v>0.57428520733520005</v>
      </c>
      <c r="F74" s="43">
        <f t="shared" si="12"/>
        <v>0.68064698988956007</v>
      </c>
      <c r="G74" s="43">
        <f t="shared" si="13"/>
        <v>0.65731979847952005</v>
      </c>
      <c r="H74" s="43">
        <f t="shared" si="14"/>
        <v>0.46577743642941999</v>
      </c>
      <c r="I74" s="43">
        <f t="shared" si="15"/>
        <v>0.49036775886134004</v>
      </c>
      <c r="J74" s="43">
        <f t="shared" si="16"/>
        <v>0.54740925543970997</v>
      </c>
      <c r="K74" s="43">
        <f t="shared" si="17"/>
        <v>0.55195895116519</v>
      </c>
      <c r="L74" s="43">
        <f t="shared" si="18"/>
        <v>0.57205860905518002</v>
      </c>
      <c r="M74" s="43">
        <f t="shared" si="19"/>
        <v>0.38284272739745995</v>
      </c>
      <c r="N74" s="43">
        <f t="shared" si="20"/>
        <v>0.45259951027005002</v>
      </c>
      <c r="O74" s="43"/>
      <c r="Q74" t="s">
        <v>13</v>
      </c>
      <c r="R74" s="44">
        <f t="shared" si="22"/>
        <v>0.1071145423333458</v>
      </c>
      <c r="S74" s="44">
        <f t="shared" si="23"/>
        <v>5.3252799143330608E-2</v>
      </c>
      <c r="T74" s="44">
        <f t="shared" si="24"/>
        <v>0.12634274561374401</v>
      </c>
      <c r="U74" s="44">
        <f t="shared" si="25"/>
        <v>0.14974233777570323</v>
      </c>
      <c r="V74" s="44">
        <f t="shared" si="26"/>
        <v>0.14461035566549441</v>
      </c>
      <c r="W74" s="44">
        <f t="shared" si="27"/>
        <v>0.1024710360144724</v>
      </c>
      <c r="X74" s="44">
        <f t="shared" si="28"/>
        <v>0.10788090694949481</v>
      </c>
      <c r="Y74" s="44">
        <f t="shared" si="29"/>
        <v>0.1204300361967362</v>
      </c>
      <c r="Z74" s="44">
        <f t="shared" si="30"/>
        <v>0.12143096925634179</v>
      </c>
      <c r="AA74" s="44">
        <f t="shared" si="31"/>
        <v>0.12585289399213961</v>
      </c>
      <c r="AB74" s="44">
        <f t="shared" si="32"/>
        <v>8.4225400027441194E-2</v>
      </c>
      <c r="AC74" s="44">
        <f t="shared" si="33"/>
        <v>9.9571892259411002E-2</v>
      </c>
      <c r="AD74" s="43"/>
      <c r="AE74" s="65"/>
      <c r="AF74" s="65" t="s">
        <v>13</v>
      </c>
      <c r="AG74" s="211">
        <v>1317.5162359820949</v>
      </c>
      <c r="AH74" s="72">
        <f>AG74/$AI$76</f>
        <v>0.21361595688422616</v>
      </c>
      <c r="AI74" s="43"/>
      <c r="AJ74" s="69">
        <f>'Workings '!C12/'Confidence Workings'!AH74</f>
        <v>1.0298856097123579</v>
      </c>
      <c r="AK74" s="43">
        <f>'Workings '!C12</f>
        <v>0.22</v>
      </c>
      <c r="AL74" s="43"/>
      <c r="AN74" s="43"/>
      <c r="AO74" s="43"/>
      <c r="AP74" s="43"/>
      <c r="AQ74" s="43"/>
      <c r="AR74" s="43"/>
      <c r="AS74" s="43"/>
      <c r="AT74" s="43"/>
      <c r="AU74" s="43"/>
      <c r="AV74" s="43"/>
      <c r="AW74" s="43"/>
      <c r="AY74" s="43"/>
      <c r="AZ74" s="43"/>
      <c r="BA74" s="43"/>
      <c r="BB74" s="43"/>
      <c r="BC74" s="43"/>
      <c r="BD74" s="43"/>
      <c r="BE74" s="43"/>
      <c r="BF74" s="43"/>
      <c r="BG74" s="43"/>
      <c r="BH74" s="43"/>
      <c r="BJ74" s="43"/>
      <c r="BK74" s="43"/>
      <c r="BL74" s="43"/>
      <c r="BM74" s="43"/>
      <c r="BN74" s="43"/>
      <c r="BO74" s="43"/>
      <c r="BP74" s="43"/>
      <c r="BQ74" s="43"/>
      <c r="BR74" s="43"/>
      <c r="BS74" s="43"/>
      <c r="BU74" s="43"/>
      <c r="BV74" s="43"/>
      <c r="BW74" s="43"/>
      <c r="BX74" s="43"/>
      <c r="BY74" s="43"/>
      <c r="BZ74" s="43"/>
      <c r="CA74" s="43"/>
      <c r="CB74" s="43"/>
      <c r="CC74" s="43"/>
      <c r="CD74" s="43"/>
      <c r="CF74" s="43"/>
      <c r="CG74" s="43"/>
      <c r="CH74" s="43"/>
      <c r="CI74" s="43"/>
      <c r="CJ74" s="43"/>
      <c r="CK74" s="43"/>
      <c r="CL74" s="43"/>
      <c r="CM74" s="43"/>
      <c r="CN74" s="43"/>
      <c r="CO74" s="43"/>
      <c r="CQ74" s="43"/>
      <c r="CR74" s="43"/>
      <c r="CS74" s="43"/>
      <c r="CT74" s="43"/>
      <c r="CU74" s="43"/>
      <c r="CV74" s="43"/>
      <c r="CW74" s="43"/>
      <c r="CX74" s="43"/>
      <c r="CY74" s="43"/>
      <c r="CZ74" s="43"/>
      <c r="DB74" s="43"/>
      <c r="DC74" s="43"/>
      <c r="DD74" s="43"/>
      <c r="DE74" s="43"/>
      <c r="DF74" s="43"/>
      <c r="DG74" s="43"/>
      <c r="DH74" s="43"/>
      <c r="DI74" s="43"/>
      <c r="DJ74" s="43"/>
      <c r="DK74" s="43"/>
      <c r="DM74" s="43"/>
      <c r="DN74" s="43"/>
      <c r="DO74" s="43"/>
      <c r="DP74" s="43"/>
      <c r="DQ74" s="43"/>
      <c r="DR74" s="43"/>
      <c r="DS74" s="43"/>
      <c r="DT74" s="43"/>
      <c r="DU74" s="43"/>
      <c r="DV74" s="43"/>
      <c r="DX74" s="43"/>
      <c r="DY74" s="43"/>
    </row>
    <row r="75" spans="1:129" ht="23" x14ac:dyDescent="0.35">
      <c r="B75" t="s">
        <v>14</v>
      </c>
      <c r="C75" s="43">
        <f t="shared" si="9"/>
        <v>0.58402844239343998</v>
      </c>
      <c r="D75" s="43">
        <f t="shared" si="10"/>
        <v>0.28484990673964</v>
      </c>
      <c r="E75" s="43">
        <f t="shared" si="11"/>
        <v>0.64655937239617001</v>
      </c>
      <c r="F75" s="43">
        <f t="shared" si="12"/>
        <v>0.72792179261008005</v>
      </c>
      <c r="G75" s="43">
        <f t="shared" si="13"/>
        <v>0.69564381275461007</v>
      </c>
      <c r="H75" s="43">
        <f t="shared" si="14"/>
        <v>0.47745740507597001</v>
      </c>
      <c r="I75" s="43">
        <f t="shared" si="15"/>
        <v>0.64308608166184</v>
      </c>
      <c r="J75" s="43">
        <f t="shared" si="16"/>
        <v>0.57262499973672998</v>
      </c>
      <c r="K75" s="43">
        <f t="shared" si="17"/>
        <v>0.58290379219801003</v>
      </c>
      <c r="L75" s="43">
        <f t="shared" si="18"/>
        <v>0.61616807671125995</v>
      </c>
      <c r="M75" s="43">
        <f t="shared" si="19"/>
        <v>0.36847541336481998</v>
      </c>
      <c r="N75" s="43">
        <f t="shared" si="20"/>
        <v>0.48065167401263997</v>
      </c>
      <c r="O75" s="43"/>
      <c r="Q75" t="s">
        <v>14</v>
      </c>
      <c r="R75" s="44">
        <f t="shared" si="22"/>
        <v>9.9284835206884803E-2</v>
      </c>
      <c r="S75" s="44">
        <f t="shared" si="23"/>
        <v>4.8424484145738807E-2</v>
      </c>
      <c r="T75" s="44">
        <f t="shared" si="24"/>
        <v>0.10991509330734892</v>
      </c>
      <c r="U75" s="44">
        <f t="shared" si="25"/>
        <v>0.12374670474371362</v>
      </c>
      <c r="V75" s="44">
        <f t="shared" si="26"/>
        <v>0.11825944816828372</v>
      </c>
      <c r="W75" s="44">
        <f t="shared" si="27"/>
        <v>8.1167758862914913E-2</v>
      </c>
      <c r="X75" s="44">
        <f t="shared" si="28"/>
        <v>0.1093246338825128</v>
      </c>
      <c r="Y75" s="44">
        <f t="shared" si="29"/>
        <v>9.7346249955244102E-2</v>
      </c>
      <c r="Z75" s="44">
        <f t="shared" si="30"/>
        <v>9.9093644673661718E-2</v>
      </c>
      <c r="AA75" s="44">
        <f t="shared" si="31"/>
        <v>0.1047485730409142</v>
      </c>
      <c r="AB75" s="44">
        <f t="shared" si="32"/>
        <v>6.2640820272019407E-2</v>
      </c>
      <c r="AC75" s="44">
        <f t="shared" si="33"/>
        <v>8.1710784582148796E-2</v>
      </c>
      <c r="AD75" s="43"/>
      <c r="AE75" s="65"/>
      <c r="AF75" s="65" t="s">
        <v>14</v>
      </c>
      <c r="AG75" s="211">
        <v>1140.2397434388104</v>
      </c>
      <c r="AH75" s="72">
        <f>AG75/$AI$76</f>
        <v>0.18487317060692085</v>
      </c>
      <c r="AI75" s="43"/>
      <c r="AJ75" s="69">
        <f>'Workings '!C13/'Confidence Workings'!AH75</f>
        <v>0.91954932909900533</v>
      </c>
      <c r="AK75" s="43">
        <f>'Workings '!C13</f>
        <v>0.17</v>
      </c>
      <c r="AL75" s="43"/>
      <c r="AN75" s="43"/>
      <c r="AO75" s="43"/>
      <c r="AP75" s="43"/>
      <c r="AQ75" s="43"/>
      <c r="AR75" s="43"/>
      <c r="AS75" s="43"/>
      <c r="AT75" s="43"/>
      <c r="AU75" s="43"/>
      <c r="AV75" s="43"/>
      <c r="AW75" s="43"/>
      <c r="AY75" s="43"/>
      <c r="AZ75" s="43"/>
      <c r="BA75" s="43"/>
      <c r="BB75" s="43"/>
      <c r="BC75" s="43"/>
      <c r="BD75" s="43"/>
      <c r="BE75" s="43"/>
      <c r="BF75" s="43"/>
      <c r="BG75" s="43"/>
      <c r="BH75" s="43"/>
      <c r="BJ75" s="43"/>
      <c r="BK75" s="43"/>
      <c r="BL75" s="43"/>
      <c r="BM75" s="43"/>
      <c r="BN75" s="43"/>
      <c r="BO75" s="43"/>
      <c r="BP75" s="43"/>
      <c r="BQ75" s="43"/>
      <c r="BR75" s="43"/>
      <c r="BS75" s="43"/>
      <c r="BU75" s="43"/>
      <c r="BV75" s="43"/>
      <c r="BW75" s="43"/>
      <c r="BX75" s="43"/>
      <c r="BY75" s="43"/>
      <c r="BZ75" s="43"/>
      <c r="CA75" s="43"/>
      <c r="CB75" s="43"/>
      <c r="CC75" s="43"/>
      <c r="CD75" s="43"/>
      <c r="CF75" s="43"/>
      <c r="CG75" s="43"/>
      <c r="CH75" s="43"/>
      <c r="CI75" s="43"/>
      <c r="CJ75" s="43"/>
      <c r="CK75" s="43"/>
      <c r="CL75" s="43"/>
      <c r="CM75" s="43"/>
      <c r="CN75" s="43"/>
      <c r="CO75" s="43"/>
      <c r="CQ75" s="43"/>
      <c r="CR75" s="43"/>
      <c r="CS75" s="43"/>
      <c r="CT75" s="43"/>
      <c r="CU75" s="43"/>
      <c r="CV75" s="43"/>
      <c r="CW75" s="43"/>
      <c r="CX75" s="43"/>
      <c r="CY75" s="43"/>
      <c r="CZ75" s="43"/>
      <c r="DB75" s="43"/>
      <c r="DC75" s="43"/>
      <c r="DD75" s="43"/>
      <c r="DE75" s="43"/>
      <c r="DF75" s="43"/>
      <c r="DG75" s="43"/>
      <c r="DH75" s="43"/>
      <c r="DI75" s="43"/>
      <c r="DJ75" s="43"/>
      <c r="DK75" s="43"/>
      <c r="DM75" s="43"/>
      <c r="DN75" s="43"/>
      <c r="DO75" s="43"/>
      <c r="DP75" s="43"/>
      <c r="DQ75" s="43"/>
      <c r="DR75" s="43"/>
      <c r="DS75" s="43"/>
      <c r="DT75" s="43"/>
      <c r="DU75" s="43"/>
      <c r="DV75" s="43"/>
      <c r="DX75" s="43"/>
      <c r="DY75" s="43"/>
    </row>
    <row r="76" spans="1:129" x14ac:dyDescent="0.35">
      <c r="B76" t="s">
        <v>15</v>
      </c>
      <c r="C76" s="43">
        <f t="shared" si="9"/>
        <v>0.67275893862891001</v>
      </c>
      <c r="D76" s="43">
        <f t="shared" si="10"/>
        <v>0.46460112204694998</v>
      </c>
      <c r="E76" s="43">
        <f t="shared" si="11"/>
        <v>0.72408292069903002</v>
      </c>
      <c r="F76" s="43">
        <f t="shared" si="12"/>
        <v>0.77278950045882999</v>
      </c>
      <c r="G76" s="43">
        <f t="shared" si="13"/>
        <v>0.74949632663589993</v>
      </c>
      <c r="H76" s="43">
        <f t="shared" si="14"/>
        <v>0.46016937198322</v>
      </c>
      <c r="I76" s="43">
        <f t="shared" si="15"/>
        <v>0.74292122244820002</v>
      </c>
      <c r="J76" s="43">
        <f t="shared" si="16"/>
        <v>0.59520902336539994</v>
      </c>
      <c r="K76" s="43">
        <f t="shared" si="17"/>
        <v>0.59437241336999003</v>
      </c>
      <c r="L76" s="43">
        <f t="shared" si="18"/>
        <v>0.67280858308966995</v>
      </c>
      <c r="M76" s="43">
        <f t="shared" si="19"/>
        <v>0.41399156622932998</v>
      </c>
      <c r="N76" s="43">
        <f t="shared" si="20"/>
        <v>0.44965930724795</v>
      </c>
      <c r="O76" s="43"/>
      <c r="Q76" t="s">
        <v>15</v>
      </c>
      <c r="R76" s="44">
        <f t="shared" si="22"/>
        <v>2.6910357545156402E-2</v>
      </c>
      <c r="S76" s="44">
        <f t="shared" si="23"/>
        <v>1.8584044881877999E-2</v>
      </c>
      <c r="T76" s="44">
        <f t="shared" si="24"/>
        <v>2.8963316827961202E-2</v>
      </c>
      <c r="U76" s="44">
        <f t="shared" si="25"/>
        <v>3.0911580018353202E-2</v>
      </c>
      <c r="V76" s="44">
        <f t="shared" si="26"/>
        <v>2.9979853065435998E-2</v>
      </c>
      <c r="W76" s="44">
        <f t="shared" si="27"/>
        <v>1.8406774879328801E-2</v>
      </c>
      <c r="X76" s="44">
        <f t="shared" si="28"/>
        <v>2.9716848897928E-2</v>
      </c>
      <c r="Y76" s="44">
        <f t="shared" si="29"/>
        <v>2.3808360934615996E-2</v>
      </c>
      <c r="Z76" s="44">
        <f t="shared" si="30"/>
        <v>2.3774896534799601E-2</v>
      </c>
      <c r="AA76" s="44">
        <f t="shared" si="31"/>
        <v>2.6912343323586798E-2</v>
      </c>
      <c r="AB76" s="44">
        <f t="shared" si="32"/>
        <v>1.6559662649173201E-2</v>
      </c>
      <c r="AC76" s="44">
        <f t="shared" si="33"/>
        <v>1.7986372289918E-2</v>
      </c>
      <c r="AD76" s="43"/>
      <c r="AE76" s="65"/>
      <c r="AF76" s="65" t="s">
        <v>15</v>
      </c>
      <c r="AG76" s="211">
        <v>402.56288576823721</v>
      </c>
      <c r="AH76" s="72">
        <f>AG76/$AI$76</f>
        <v>6.5269674635437341E-2</v>
      </c>
      <c r="AI76" s="71">
        <f>SUM(AG72:AG76)</f>
        <v>6167.6864181834117</v>
      </c>
      <c r="AJ76" s="69">
        <f>'Workings '!C14/'Confidence Workings'!AH76</f>
        <v>0.61284203151646333</v>
      </c>
      <c r="AK76" s="43">
        <f>'Workings '!C14</f>
        <v>0.04</v>
      </c>
      <c r="AL76" s="43"/>
      <c r="AN76" s="43"/>
      <c r="AO76" s="43"/>
      <c r="AP76" s="43"/>
      <c r="AQ76" s="43"/>
      <c r="AR76" s="43"/>
      <c r="AS76" s="43"/>
      <c r="AT76" s="43"/>
      <c r="AU76" s="43"/>
      <c r="AV76" s="43"/>
      <c r="AW76" s="43"/>
      <c r="AY76" s="43"/>
      <c r="AZ76" s="43"/>
      <c r="BA76" s="43"/>
      <c r="BB76" s="43"/>
      <c r="BC76" s="43"/>
      <c r="BD76" s="43"/>
      <c r="BE76" s="43"/>
      <c r="BF76" s="43"/>
      <c r="BG76" s="43"/>
      <c r="BH76" s="43"/>
      <c r="BJ76" s="43"/>
      <c r="BK76" s="43"/>
      <c r="BL76" s="43"/>
      <c r="BM76" s="43"/>
      <c r="BN76" s="43"/>
      <c r="BO76" s="43"/>
      <c r="BP76" s="43"/>
      <c r="BQ76" s="43"/>
      <c r="BR76" s="43"/>
      <c r="BS76" s="43"/>
      <c r="BU76" s="43"/>
      <c r="BV76" s="43"/>
      <c r="BW76" s="43"/>
      <c r="BX76" s="43"/>
      <c r="BY76" s="43"/>
      <c r="BZ76" s="43"/>
      <c r="CA76" s="43"/>
      <c r="CB76" s="43"/>
      <c r="CC76" s="43"/>
      <c r="CD76" s="43"/>
      <c r="CF76" s="43"/>
      <c r="CG76" s="43"/>
      <c r="CH76" s="43"/>
      <c r="CI76" s="43"/>
      <c r="CJ76" s="43"/>
      <c r="CK76" s="43"/>
      <c r="CL76" s="43"/>
      <c r="CM76" s="43"/>
      <c r="CN76" s="43"/>
      <c r="CO76" s="43"/>
      <c r="CQ76" s="43"/>
      <c r="CR76" s="43"/>
      <c r="CS76" s="43"/>
      <c r="CT76" s="43"/>
      <c r="CU76" s="43"/>
      <c r="CV76" s="43"/>
      <c r="CW76" s="43"/>
      <c r="CX76" s="43"/>
      <c r="CY76" s="43"/>
      <c r="CZ76" s="43"/>
      <c r="DB76" s="43"/>
      <c r="DC76" s="43"/>
      <c r="DD76" s="43"/>
      <c r="DE76" s="43"/>
      <c r="DF76" s="43"/>
      <c r="DG76" s="43"/>
      <c r="DH76" s="43"/>
      <c r="DI76" s="43"/>
      <c r="DJ76" s="43"/>
      <c r="DK76" s="43"/>
      <c r="DM76" s="43"/>
      <c r="DN76" s="43"/>
      <c r="DO76" s="43"/>
      <c r="DP76" s="43"/>
      <c r="DQ76" s="43"/>
      <c r="DR76" s="43"/>
      <c r="DS76" s="43"/>
      <c r="DT76" s="43"/>
      <c r="DU76" s="43"/>
      <c r="DV76" s="43"/>
      <c r="DX76" s="43"/>
      <c r="DY76" s="43"/>
    </row>
    <row r="77" spans="1:129" x14ac:dyDescent="0.35">
      <c r="A77" t="s">
        <v>76</v>
      </c>
      <c r="B77" t="s">
        <v>77</v>
      </c>
      <c r="C77" s="43">
        <f t="shared" si="9"/>
        <v>0.55693715330723004</v>
      </c>
      <c r="D77" s="43">
        <f t="shared" si="10"/>
        <v>0.30240039617287007</v>
      </c>
      <c r="E77" s="43">
        <f t="shared" si="11"/>
        <v>0.61453283866645003</v>
      </c>
      <c r="F77" s="43">
        <f t="shared" si="12"/>
        <v>0.70520465498041007</v>
      </c>
      <c r="G77" s="43">
        <f t="shared" si="13"/>
        <v>0.65687820555100995</v>
      </c>
      <c r="H77" s="43">
        <f t="shared" si="14"/>
        <v>0.48866486330325998</v>
      </c>
      <c r="I77" s="43">
        <f t="shared" si="15"/>
        <v>0.49508704935125997</v>
      </c>
      <c r="J77" s="43">
        <f t="shared" si="16"/>
        <v>0.57305703698975008</v>
      </c>
      <c r="K77" s="43">
        <f t="shared" si="17"/>
        <v>0.54712602955590994</v>
      </c>
      <c r="L77" s="43">
        <f t="shared" si="18"/>
        <v>0.58658104052063997</v>
      </c>
      <c r="M77" s="43">
        <f t="shared" si="19"/>
        <v>0.43256681696416999</v>
      </c>
      <c r="N77" s="43">
        <f t="shared" si="20"/>
        <v>0.45767913040004998</v>
      </c>
      <c r="O77" s="43"/>
      <c r="P77" t="s">
        <v>76</v>
      </c>
      <c r="Q77" t="s">
        <v>77</v>
      </c>
      <c r="R77" s="44">
        <f t="shared" si="22"/>
        <v>0.50124343797650706</v>
      </c>
      <c r="S77" s="44">
        <f t="shared" si="23"/>
        <v>0.27216035655558307</v>
      </c>
      <c r="T77" s="44">
        <f t="shared" si="24"/>
        <v>0.55307955479980508</v>
      </c>
      <c r="U77" s="44">
        <f t="shared" si="25"/>
        <v>0.63468418948236904</v>
      </c>
      <c r="V77" s="44">
        <f t="shared" si="26"/>
        <v>0.59119038499590892</v>
      </c>
      <c r="W77" s="44">
        <f t="shared" si="27"/>
        <v>0.439798376972934</v>
      </c>
      <c r="X77" s="44">
        <f t="shared" si="28"/>
        <v>0.44557834441613398</v>
      </c>
      <c r="Y77" s="44">
        <f t="shared" si="29"/>
        <v>0.51575133329077505</v>
      </c>
      <c r="Z77" s="44">
        <f t="shared" si="30"/>
        <v>0.49241342660031895</v>
      </c>
      <c r="AA77" s="44">
        <f t="shared" si="31"/>
        <v>0.52792293646857602</v>
      </c>
      <c r="AB77" s="44">
        <f t="shared" si="32"/>
        <v>0.38931013526775299</v>
      </c>
      <c r="AC77" s="44">
        <f t="shared" si="33"/>
        <v>0.41191121736004499</v>
      </c>
      <c r="AD77" s="43"/>
      <c r="AE77" s="65" t="s">
        <v>76</v>
      </c>
      <c r="AF77" s="65" t="s">
        <v>77</v>
      </c>
      <c r="AG77" s="211">
        <v>1989.9124859022918</v>
      </c>
      <c r="AH77" s="72">
        <f t="shared" ref="AH77:AH82" si="34">AG77/$AI$82</f>
        <v>0.32263515862863579</v>
      </c>
      <c r="AI77" s="43"/>
      <c r="AJ77" s="69">
        <f>'Workings '!C15/'Confidence Workings'!AH77</f>
        <v>2.7895285926848756</v>
      </c>
      <c r="AK77" s="43">
        <f>'Workings '!C15</f>
        <v>0.9</v>
      </c>
      <c r="AL77" s="43"/>
      <c r="AN77" s="43"/>
      <c r="AO77" s="43"/>
      <c r="AP77" s="43"/>
      <c r="AQ77" s="43"/>
      <c r="AR77" s="43"/>
      <c r="AS77" s="43"/>
      <c r="AT77" s="43"/>
      <c r="AU77" s="43"/>
      <c r="AV77" s="43"/>
      <c r="AW77" s="43"/>
      <c r="AY77" s="43"/>
      <c r="AZ77" s="43"/>
      <c r="BA77" s="43"/>
      <c r="BB77" s="43"/>
      <c r="BC77" s="43"/>
      <c r="BD77" s="43"/>
      <c r="BE77" s="43"/>
      <c r="BF77" s="43"/>
      <c r="BG77" s="43"/>
      <c r="BH77" s="43"/>
      <c r="BJ77" s="43"/>
      <c r="BK77" s="43"/>
      <c r="BL77" s="43"/>
      <c r="BM77" s="43"/>
      <c r="BN77" s="43"/>
      <c r="BO77" s="43"/>
      <c r="BP77" s="43"/>
      <c r="BQ77" s="43"/>
      <c r="BR77" s="43"/>
      <c r="BS77" s="43"/>
      <c r="BU77" s="43"/>
      <c r="BV77" s="43"/>
      <c r="BW77" s="43"/>
      <c r="BX77" s="43"/>
      <c r="BY77" s="43"/>
      <c r="BZ77" s="43"/>
      <c r="CA77" s="43"/>
      <c r="CB77" s="43"/>
      <c r="CC77" s="43"/>
      <c r="CD77" s="43"/>
      <c r="CF77" s="43"/>
      <c r="CG77" s="43"/>
      <c r="CH77" s="43"/>
      <c r="CI77" s="43"/>
      <c r="CJ77" s="43"/>
      <c r="CK77" s="43"/>
      <c r="CL77" s="43"/>
      <c r="CM77" s="43"/>
      <c r="CN77" s="43"/>
      <c r="CO77" s="43"/>
      <c r="CQ77" s="43"/>
      <c r="CR77" s="43"/>
      <c r="CS77" s="43"/>
      <c r="CT77" s="43"/>
      <c r="CU77" s="43"/>
      <c r="CV77" s="43"/>
      <c r="CW77" s="43"/>
      <c r="CX77" s="43"/>
      <c r="CY77" s="43"/>
      <c r="CZ77" s="43"/>
      <c r="DB77" s="43"/>
      <c r="DC77" s="43"/>
      <c r="DD77" s="43"/>
      <c r="DE77" s="43"/>
      <c r="DF77" s="43"/>
      <c r="DG77" s="43"/>
      <c r="DH77" s="43"/>
      <c r="DI77" s="43"/>
      <c r="DJ77" s="43"/>
      <c r="DK77" s="43"/>
      <c r="DM77" s="43"/>
      <c r="DN77" s="43"/>
      <c r="DO77" s="43"/>
      <c r="DP77" s="43"/>
      <c r="DQ77" s="43"/>
      <c r="DR77" s="43"/>
      <c r="DS77" s="43"/>
      <c r="DT77" s="43"/>
      <c r="DU77" s="43"/>
      <c r="DV77" s="43"/>
      <c r="DX77" s="43"/>
      <c r="DY77" s="43"/>
    </row>
    <row r="78" spans="1:129" x14ac:dyDescent="0.35">
      <c r="B78" t="s">
        <v>18</v>
      </c>
      <c r="C78" s="43">
        <f t="shared" si="9"/>
        <v>0.52126917361076008</v>
      </c>
      <c r="D78" s="43">
        <f t="shared" si="10"/>
        <v>0.29890275916699</v>
      </c>
      <c r="E78" s="43">
        <f t="shared" si="11"/>
        <v>0.59488238264349991</v>
      </c>
      <c r="F78" s="43">
        <f t="shared" si="12"/>
        <v>0.71648218199676006</v>
      </c>
      <c r="G78" s="43">
        <f t="shared" si="13"/>
        <v>0.68780692273459998</v>
      </c>
      <c r="H78" s="43">
        <f t="shared" si="14"/>
        <v>0.46176578980036997</v>
      </c>
      <c r="I78" s="43">
        <f t="shared" si="15"/>
        <v>0.49828063885439</v>
      </c>
      <c r="J78" s="43">
        <f t="shared" si="16"/>
        <v>0.54396211082214008</v>
      </c>
      <c r="K78" s="43">
        <f t="shared" si="17"/>
        <v>0.55885686868494</v>
      </c>
      <c r="L78" s="43">
        <f t="shared" si="18"/>
        <v>0.54307099711623996</v>
      </c>
      <c r="M78" s="43">
        <f t="shared" si="19"/>
        <v>0.41208624687789003</v>
      </c>
      <c r="N78" s="43">
        <f t="shared" si="20"/>
        <v>0.42165158745934994</v>
      </c>
      <c r="O78" s="43"/>
      <c r="Q78" t="s">
        <v>18</v>
      </c>
      <c r="R78" s="44">
        <f t="shared" si="22"/>
        <v>5.2126917361076011E-2</v>
      </c>
      <c r="S78" s="44">
        <f t="shared" si="23"/>
        <v>2.9890275916699002E-2</v>
      </c>
      <c r="T78" s="44">
        <f t="shared" si="24"/>
        <v>5.9488238264349992E-2</v>
      </c>
      <c r="U78" s="44">
        <f t="shared" si="25"/>
        <v>7.1648218199676011E-2</v>
      </c>
      <c r="V78" s="44">
        <f t="shared" si="26"/>
        <v>6.8780692273459995E-2</v>
      </c>
      <c r="W78" s="44">
        <f t="shared" si="27"/>
        <v>4.6176578980036999E-2</v>
      </c>
      <c r="X78" s="44">
        <f t="shared" si="28"/>
        <v>4.9828063885439006E-2</v>
      </c>
      <c r="Y78" s="44">
        <f t="shared" si="29"/>
        <v>5.4396211082214013E-2</v>
      </c>
      <c r="Z78" s="44">
        <f t="shared" si="30"/>
        <v>5.5885686868494003E-2</v>
      </c>
      <c r="AA78" s="44">
        <f t="shared" si="31"/>
        <v>5.4307099711624E-2</v>
      </c>
      <c r="AB78" s="44">
        <f t="shared" si="32"/>
        <v>4.1208624687789006E-2</v>
      </c>
      <c r="AC78" s="44">
        <f t="shared" si="33"/>
        <v>4.2165158745934996E-2</v>
      </c>
      <c r="AD78" s="43"/>
      <c r="AE78" s="65"/>
      <c r="AF78" s="65" t="s">
        <v>18</v>
      </c>
      <c r="AG78" s="211">
        <v>1641.567304949521</v>
      </c>
      <c r="AH78" s="72">
        <f t="shared" si="34"/>
        <v>0.26615609057391304</v>
      </c>
      <c r="AI78" s="43"/>
      <c r="AJ78" s="69">
        <f>'Workings '!C16/'Confidence Workings'!AH78</f>
        <v>0.37571937498920183</v>
      </c>
      <c r="AK78" s="43">
        <f>'Workings '!C16</f>
        <v>0.1</v>
      </c>
      <c r="AL78" s="43"/>
      <c r="AN78" s="43"/>
      <c r="AO78" s="43"/>
      <c r="AP78" s="43"/>
      <c r="AQ78" s="43"/>
      <c r="AR78" s="43"/>
      <c r="AS78" s="43"/>
      <c r="AT78" s="43"/>
      <c r="AU78" s="43"/>
      <c r="AV78" s="43"/>
      <c r="AW78" s="43"/>
      <c r="AY78" s="43"/>
      <c r="AZ78" s="43"/>
      <c r="BA78" s="43"/>
      <c r="BB78" s="43"/>
      <c r="BC78" s="43"/>
      <c r="BD78" s="43"/>
      <c r="BE78" s="43"/>
      <c r="BF78" s="43"/>
      <c r="BG78" s="43"/>
      <c r="BH78" s="43"/>
      <c r="BJ78" s="43"/>
      <c r="BK78" s="43"/>
      <c r="BL78" s="43"/>
      <c r="BM78" s="43"/>
      <c r="BN78" s="43"/>
      <c r="BO78" s="43"/>
      <c r="BP78" s="43"/>
      <c r="BQ78" s="43"/>
      <c r="BR78" s="43"/>
      <c r="BS78" s="43"/>
      <c r="BU78" s="43"/>
      <c r="BV78" s="43"/>
      <c r="BW78" s="43"/>
      <c r="BX78" s="43"/>
      <c r="BY78" s="43"/>
      <c r="BZ78" s="43"/>
      <c r="CA78" s="43"/>
      <c r="CB78" s="43"/>
      <c r="CC78" s="43"/>
      <c r="CD78" s="43"/>
      <c r="CF78" s="43"/>
      <c r="CG78" s="43"/>
      <c r="CH78" s="43"/>
      <c r="CI78" s="43"/>
      <c r="CJ78" s="43"/>
      <c r="CK78" s="43"/>
      <c r="CL78" s="43"/>
      <c r="CM78" s="43"/>
      <c r="CN78" s="43"/>
      <c r="CO78" s="43"/>
      <c r="CQ78" s="43"/>
      <c r="CR78" s="43"/>
      <c r="CS78" s="43"/>
      <c r="CT78" s="43"/>
      <c r="CU78" s="43"/>
      <c r="CV78" s="43"/>
      <c r="CW78" s="43"/>
      <c r="CX78" s="43"/>
      <c r="CY78" s="43"/>
      <c r="CZ78" s="43"/>
      <c r="DB78" s="43"/>
      <c r="DC78" s="43"/>
      <c r="DD78" s="43"/>
      <c r="DE78" s="43"/>
      <c r="DF78" s="43"/>
      <c r="DG78" s="43"/>
      <c r="DH78" s="43"/>
      <c r="DI78" s="43"/>
      <c r="DJ78" s="43"/>
      <c r="DK78" s="43"/>
      <c r="DM78" s="43"/>
      <c r="DN78" s="43"/>
      <c r="DO78" s="43"/>
      <c r="DP78" s="43"/>
      <c r="DQ78" s="43"/>
      <c r="DR78" s="43"/>
      <c r="DS78" s="43"/>
      <c r="DT78" s="43"/>
      <c r="DU78" s="43"/>
      <c r="DV78" s="43"/>
      <c r="DX78" s="43"/>
      <c r="DY78" s="43"/>
    </row>
    <row r="79" spans="1:129" x14ac:dyDescent="0.35">
      <c r="B79" t="s">
        <v>19</v>
      </c>
      <c r="C79" s="43">
        <f t="shared" si="9"/>
        <v>0.52175578891912999</v>
      </c>
      <c r="D79" s="43">
        <f t="shared" si="10"/>
        <v>0.25105504338525003</v>
      </c>
      <c r="E79" s="43">
        <f t="shared" si="11"/>
        <v>0.58178523216353006</v>
      </c>
      <c r="F79" s="43">
        <f t="shared" si="12"/>
        <v>0.67056663100069003</v>
      </c>
      <c r="G79" s="43">
        <f t="shared" si="13"/>
        <v>0.65183833581284989</v>
      </c>
      <c r="H79" s="43">
        <f t="shared" si="14"/>
        <v>0.43972752007824994</v>
      </c>
      <c r="I79" s="43">
        <f t="shared" si="15"/>
        <v>0.49589647460708997</v>
      </c>
      <c r="J79" s="43">
        <f t="shared" si="16"/>
        <v>0.52255820810595999</v>
      </c>
      <c r="K79" s="43">
        <f t="shared" si="17"/>
        <v>0.49464662254187997</v>
      </c>
      <c r="L79" s="43">
        <f t="shared" si="18"/>
        <v>0.52605071548241999</v>
      </c>
      <c r="M79" s="43">
        <f t="shared" si="19"/>
        <v>0.33261870648601999</v>
      </c>
      <c r="N79" s="43">
        <f t="shared" si="20"/>
        <v>0.42580544393756997</v>
      </c>
      <c r="O79" s="43"/>
      <c r="Q79" t="s">
        <v>19</v>
      </c>
      <c r="R79" s="44">
        <f t="shared" si="22"/>
        <v>0</v>
      </c>
      <c r="S79" s="44">
        <f t="shared" si="23"/>
        <v>0</v>
      </c>
      <c r="T79" s="44">
        <f t="shared" si="24"/>
        <v>0</v>
      </c>
      <c r="U79" s="44">
        <f t="shared" si="25"/>
        <v>0</v>
      </c>
      <c r="V79" s="44">
        <f t="shared" si="26"/>
        <v>0</v>
      </c>
      <c r="W79" s="44">
        <f t="shared" si="27"/>
        <v>0</v>
      </c>
      <c r="X79" s="44">
        <f t="shared" si="28"/>
        <v>0</v>
      </c>
      <c r="Y79" s="44">
        <f t="shared" si="29"/>
        <v>0</v>
      </c>
      <c r="Z79" s="44">
        <f t="shared" si="30"/>
        <v>0</v>
      </c>
      <c r="AA79" s="44">
        <f t="shared" si="31"/>
        <v>0</v>
      </c>
      <c r="AB79" s="44">
        <f t="shared" si="32"/>
        <v>0</v>
      </c>
      <c r="AC79" s="44">
        <f t="shared" si="33"/>
        <v>0</v>
      </c>
      <c r="AD79" s="43"/>
      <c r="AE79" s="65"/>
      <c r="AF79" s="65" t="s">
        <v>19</v>
      </c>
      <c r="AG79" s="211">
        <v>1163.4116028226413</v>
      </c>
      <c r="AH79" s="72">
        <f t="shared" si="34"/>
        <v>0.18863014815291176</v>
      </c>
      <c r="AI79" s="43"/>
      <c r="AJ79" s="69">
        <f>'Workings '!C17/'Confidence Workings'!AH79</f>
        <v>0</v>
      </c>
      <c r="AK79" s="43">
        <f>'Workings '!C17</f>
        <v>0</v>
      </c>
      <c r="AL79" s="43"/>
      <c r="AN79" s="43"/>
      <c r="AO79" s="43"/>
      <c r="AP79" s="43"/>
      <c r="AQ79" s="43"/>
      <c r="AR79" s="43"/>
      <c r="AS79" s="43"/>
      <c r="AT79" s="43"/>
      <c r="AU79" s="43"/>
      <c r="AV79" s="43"/>
      <c r="AW79" s="43"/>
      <c r="AY79" s="43"/>
      <c r="AZ79" s="43"/>
      <c r="BA79" s="43"/>
      <c r="BB79" s="43"/>
      <c r="BC79" s="43"/>
      <c r="BD79" s="43"/>
      <c r="BE79" s="43"/>
      <c r="BF79" s="43"/>
      <c r="BG79" s="43"/>
      <c r="BH79" s="43"/>
      <c r="BJ79" s="43"/>
      <c r="BK79" s="43"/>
      <c r="BL79" s="43"/>
      <c r="BM79" s="43"/>
      <c r="BN79" s="43"/>
      <c r="BO79" s="43"/>
      <c r="BP79" s="43"/>
      <c r="BQ79" s="43"/>
      <c r="BR79" s="43"/>
      <c r="BS79" s="43"/>
      <c r="BU79" s="43"/>
      <c r="BV79" s="43"/>
      <c r="BW79" s="43"/>
      <c r="BX79" s="43"/>
      <c r="BY79" s="43"/>
      <c r="BZ79" s="43"/>
      <c r="CA79" s="43"/>
      <c r="CB79" s="43"/>
      <c r="CC79" s="43"/>
      <c r="CD79" s="43"/>
      <c r="CF79" s="43"/>
      <c r="CG79" s="43"/>
      <c r="CH79" s="43"/>
      <c r="CI79" s="43"/>
      <c r="CJ79" s="43"/>
      <c r="CK79" s="43"/>
      <c r="CL79" s="43"/>
      <c r="CM79" s="43"/>
      <c r="CN79" s="43"/>
      <c r="CO79" s="43"/>
      <c r="CQ79" s="43"/>
      <c r="CR79" s="43"/>
      <c r="CS79" s="43"/>
      <c r="CT79" s="43"/>
      <c r="CU79" s="43"/>
      <c r="CV79" s="43"/>
      <c r="CW79" s="43"/>
      <c r="CX79" s="43"/>
      <c r="CY79" s="43"/>
      <c r="CZ79" s="43"/>
      <c r="DB79" s="43"/>
      <c r="DC79" s="43"/>
      <c r="DD79" s="43"/>
      <c r="DE79" s="43"/>
      <c r="DF79" s="43"/>
      <c r="DG79" s="43"/>
      <c r="DH79" s="43"/>
      <c r="DI79" s="43"/>
      <c r="DJ79" s="43"/>
      <c r="DK79" s="43"/>
      <c r="DM79" s="43"/>
      <c r="DN79" s="43"/>
      <c r="DO79" s="43"/>
      <c r="DP79" s="43"/>
      <c r="DQ79" s="43"/>
      <c r="DR79" s="43"/>
      <c r="DS79" s="43"/>
      <c r="DT79" s="43"/>
      <c r="DU79" s="43"/>
      <c r="DV79" s="43"/>
      <c r="DX79" s="43"/>
      <c r="DY79" s="43"/>
    </row>
    <row r="80" spans="1:129" x14ac:dyDescent="0.35">
      <c r="B80" t="s">
        <v>20</v>
      </c>
      <c r="C80" s="43">
        <f t="shared" si="9"/>
        <v>0.48787568720917002</v>
      </c>
      <c r="D80" s="43">
        <f t="shared" si="10"/>
        <v>0.26609171637888002</v>
      </c>
      <c r="E80" s="43">
        <f t="shared" si="11"/>
        <v>0.52283702336248994</v>
      </c>
      <c r="F80" s="43">
        <f t="shared" si="12"/>
        <v>0.67719089220402007</v>
      </c>
      <c r="G80" s="43">
        <f t="shared" si="13"/>
        <v>0.62766709778267993</v>
      </c>
      <c r="H80" s="43">
        <f t="shared" si="14"/>
        <v>0.40788444307125998</v>
      </c>
      <c r="I80" s="43">
        <f t="shared" si="15"/>
        <v>0.44925411753943001</v>
      </c>
      <c r="J80" s="43">
        <f t="shared" si="16"/>
        <v>0.46302404255316998</v>
      </c>
      <c r="K80" s="43">
        <f t="shared" si="17"/>
        <v>0.52216218535546999</v>
      </c>
      <c r="L80" s="43">
        <f t="shared" si="18"/>
        <v>0.55100471476395996</v>
      </c>
      <c r="M80" s="43">
        <f t="shared" si="19"/>
        <v>0.36768325489392001</v>
      </c>
      <c r="N80" s="43">
        <f t="shared" si="20"/>
        <v>0.39477206040067003</v>
      </c>
      <c r="O80" s="43"/>
      <c r="Q80" t="s">
        <v>20</v>
      </c>
      <c r="R80" s="44">
        <f t="shared" si="22"/>
        <v>0</v>
      </c>
      <c r="S80" s="44">
        <f t="shared" si="23"/>
        <v>0</v>
      </c>
      <c r="T80" s="44">
        <f t="shared" si="24"/>
        <v>0</v>
      </c>
      <c r="U80" s="44">
        <f t="shared" si="25"/>
        <v>0</v>
      </c>
      <c r="V80" s="44">
        <f t="shared" si="26"/>
        <v>0</v>
      </c>
      <c r="W80" s="44">
        <f t="shared" si="27"/>
        <v>0</v>
      </c>
      <c r="X80" s="44">
        <f t="shared" si="28"/>
        <v>0</v>
      </c>
      <c r="Y80" s="44">
        <f t="shared" si="29"/>
        <v>0</v>
      </c>
      <c r="Z80" s="44">
        <f t="shared" si="30"/>
        <v>0</v>
      </c>
      <c r="AA80" s="44">
        <f t="shared" si="31"/>
        <v>0</v>
      </c>
      <c r="AB80" s="44">
        <f t="shared" si="32"/>
        <v>0</v>
      </c>
      <c r="AC80" s="44">
        <f t="shared" si="33"/>
        <v>0</v>
      </c>
      <c r="AD80" s="43"/>
      <c r="AE80" s="65"/>
      <c r="AF80" s="65" t="s">
        <v>20</v>
      </c>
      <c r="AG80" s="211">
        <v>471.71057069888099</v>
      </c>
      <c r="AH80" s="72">
        <f t="shared" si="34"/>
        <v>7.648095877705377E-2</v>
      </c>
      <c r="AI80" s="43"/>
      <c r="AJ80" s="69">
        <f>'Workings '!C18/'Confidence Workings'!AH80</f>
        <v>0</v>
      </c>
      <c r="AK80" s="43">
        <f>'Workings '!C18</f>
        <v>0</v>
      </c>
      <c r="AL80" s="43"/>
      <c r="AN80" s="43"/>
      <c r="AO80" s="43"/>
      <c r="AP80" s="43"/>
      <c r="AQ80" s="43"/>
      <c r="AR80" s="43"/>
      <c r="AS80" s="43"/>
      <c r="AT80" s="43"/>
      <c r="AU80" s="43"/>
      <c r="AV80" s="43"/>
      <c r="AW80" s="43"/>
      <c r="AY80" s="43"/>
      <c r="AZ80" s="43"/>
      <c r="BA80" s="43"/>
      <c r="BB80" s="43"/>
      <c r="BC80" s="43"/>
      <c r="BD80" s="43"/>
      <c r="BE80" s="43"/>
      <c r="BF80" s="43"/>
      <c r="BG80" s="43"/>
      <c r="BH80" s="43"/>
      <c r="BJ80" s="43"/>
      <c r="BK80" s="43"/>
      <c r="BL80" s="43"/>
      <c r="BM80" s="43"/>
      <c r="BN80" s="43"/>
      <c r="BO80" s="43"/>
      <c r="BP80" s="43"/>
      <c r="BQ80" s="43"/>
      <c r="BR80" s="43"/>
      <c r="BS80" s="43"/>
      <c r="BU80" s="43"/>
      <c r="BV80" s="43"/>
      <c r="BW80" s="43"/>
      <c r="BX80" s="43"/>
      <c r="BY80" s="43"/>
      <c r="BZ80" s="43"/>
      <c r="CA80" s="43"/>
      <c r="CB80" s="43"/>
      <c r="CC80" s="43"/>
      <c r="CD80" s="43"/>
      <c r="CF80" s="43"/>
      <c r="CG80" s="43"/>
      <c r="CH80" s="43"/>
      <c r="CI80" s="43"/>
      <c r="CJ80" s="43"/>
      <c r="CK80" s="43"/>
      <c r="CL80" s="43"/>
      <c r="CM80" s="43"/>
      <c r="CN80" s="43"/>
      <c r="CO80" s="43"/>
      <c r="CQ80" s="43"/>
      <c r="CR80" s="43"/>
      <c r="CS80" s="43"/>
      <c r="CT80" s="43"/>
      <c r="CU80" s="43"/>
      <c r="CV80" s="43"/>
      <c r="CW80" s="43"/>
      <c r="CX80" s="43"/>
      <c r="CY80" s="43"/>
      <c r="CZ80" s="43"/>
      <c r="DB80" s="43"/>
      <c r="DC80" s="43"/>
      <c r="DD80" s="43"/>
      <c r="DE80" s="43"/>
      <c r="DF80" s="43"/>
      <c r="DG80" s="43"/>
      <c r="DH80" s="43"/>
      <c r="DI80" s="43"/>
      <c r="DJ80" s="43"/>
      <c r="DK80" s="43"/>
      <c r="DM80" s="43"/>
      <c r="DN80" s="43"/>
      <c r="DO80" s="43"/>
      <c r="DP80" s="43"/>
      <c r="DQ80" s="43"/>
      <c r="DR80" s="43"/>
      <c r="DS80" s="43"/>
      <c r="DT80" s="43"/>
      <c r="DU80" s="43"/>
      <c r="DV80" s="43"/>
      <c r="DX80" s="43"/>
      <c r="DY80" s="43"/>
    </row>
    <row r="81" spans="1:129" x14ac:dyDescent="0.35">
      <c r="B81" t="s">
        <v>78</v>
      </c>
      <c r="C81" s="43">
        <f t="shared" si="9"/>
        <v>0.47480083336736001</v>
      </c>
      <c r="D81" s="43">
        <f t="shared" si="10"/>
        <v>0.25797522493998004</v>
      </c>
      <c r="E81" s="43">
        <f t="shared" si="11"/>
        <v>0.51651213737059998</v>
      </c>
      <c r="F81" s="43">
        <f t="shared" si="12"/>
        <v>0.63752794338274998</v>
      </c>
      <c r="G81" s="43">
        <f t="shared" si="13"/>
        <v>0.60452434475136008</v>
      </c>
      <c r="H81" s="43">
        <f t="shared" si="14"/>
        <v>0.40998853579200001</v>
      </c>
      <c r="I81" s="43">
        <f t="shared" si="15"/>
        <v>0.42258225430052998</v>
      </c>
      <c r="J81" s="43">
        <f t="shared" si="16"/>
        <v>0.5119771293673</v>
      </c>
      <c r="K81" s="43">
        <f t="shared" si="17"/>
        <v>0.50708710434081006</v>
      </c>
      <c r="L81" s="43">
        <f t="shared" si="18"/>
        <v>0.54253138753107</v>
      </c>
      <c r="M81" s="43">
        <f t="shared" si="19"/>
        <v>0.35361665269046993</v>
      </c>
      <c r="N81" s="43">
        <f t="shared" si="20"/>
        <v>0.39489195124010001</v>
      </c>
      <c r="O81" s="43"/>
      <c r="Q81" t="s">
        <v>78</v>
      </c>
      <c r="R81" s="44">
        <f t="shared" si="22"/>
        <v>0</v>
      </c>
      <c r="S81" s="44">
        <f t="shared" si="23"/>
        <v>0</v>
      </c>
      <c r="T81" s="44">
        <f t="shared" si="24"/>
        <v>0</v>
      </c>
      <c r="U81" s="44">
        <f t="shared" si="25"/>
        <v>0</v>
      </c>
      <c r="V81" s="44">
        <f t="shared" si="26"/>
        <v>0</v>
      </c>
      <c r="W81" s="44">
        <f t="shared" si="27"/>
        <v>0</v>
      </c>
      <c r="X81" s="44">
        <f t="shared" si="28"/>
        <v>0</v>
      </c>
      <c r="Y81" s="44">
        <f t="shared" si="29"/>
        <v>0</v>
      </c>
      <c r="Z81" s="44">
        <f t="shared" si="30"/>
        <v>0</v>
      </c>
      <c r="AA81" s="44">
        <f t="shared" si="31"/>
        <v>0</v>
      </c>
      <c r="AB81" s="44">
        <f t="shared" si="32"/>
        <v>0</v>
      </c>
      <c r="AC81" s="44">
        <f t="shared" si="33"/>
        <v>0</v>
      </c>
      <c r="AD81" s="43"/>
      <c r="AE81" s="65"/>
      <c r="AF81" s="65" t="s">
        <v>78</v>
      </c>
      <c r="AG81" s="211">
        <v>671.37746573460743</v>
      </c>
      <c r="AH81" s="72">
        <f t="shared" si="34"/>
        <v>0.10885402081326127</v>
      </c>
      <c r="AI81" s="43"/>
      <c r="AJ81" s="69">
        <f>'Workings '!C19/'Confidence Workings'!AH81</f>
        <v>0</v>
      </c>
      <c r="AK81" s="43">
        <f>'Workings '!C19</f>
        <v>0</v>
      </c>
      <c r="AL81" s="43"/>
      <c r="AN81" s="43"/>
      <c r="AO81" s="43"/>
      <c r="AP81" s="43"/>
      <c r="AQ81" s="43"/>
      <c r="AR81" s="43"/>
      <c r="AS81" s="43"/>
      <c r="AT81" s="43"/>
      <c r="AU81" s="43"/>
      <c r="AV81" s="43"/>
      <c r="AW81" s="43"/>
      <c r="AY81" s="43"/>
      <c r="AZ81" s="43"/>
      <c r="BA81" s="43"/>
      <c r="BB81" s="43"/>
      <c r="BC81" s="43"/>
      <c r="BD81" s="43"/>
      <c r="BE81" s="43"/>
      <c r="BF81" s="43"/>
      <c r="BG81" s="43"/>
      <c r="BH81" s="43"/>
      <c r="BJ81" s="43"/>
      <c r="BK81" s="43"/>
      <c r="BL81" s="43"/>
      <c r="BM81" s="43"/>
      <c r="BN81" s="43"/>
      <c r="BO81" s="43"/>
      <c r="BP81" s="43"/>
      <c r="BQ81" s="43"/>
      <c r="BR81" s="43"/>
      <c r="BS81" s="43"/>
      <c r="BU81" s="43"/>
      <c r="BV81" s="43"/>
      <c r="BW81" s="43"/>
      <c r="BX81" s="43"/>
      <c r="BY81" s="43"/>
      <c r="BZ81" s="43"/>
      <c r="CA81" s="43"/>
      <c r="CB81" s="43"/>
      <c r="CC81" s="43"/>
      <c r="CD81" s="43"/>
      <c r="CF81" s="43"/>
      <c r="CG81" s="43"/>
      <c r="CH81" s="43"/>
      <c r="CI81" s="43"/>
      <c r="CJ81" s="43"/>
      <c r="CK81" s="43"/>
      <c r="CL81" s="43"/>
      <c r="CM81" s="43"/>
      <c r="CN81" s="43"/>
      <c r="CO81" s="43"/>
      <c r="CQ81" s="43"/>
      <c r="CR81" s="43"/>
      <c r="CS81" s="43"/>
      <c r="CT81" s="43"/>
      <c r="CU81" s="43"/>
      <c r="CV81" s="43"/>
      <c r="CW81" s="43"/>
      <c r="CX81" s="43"/>
      <c r="CY81" s="43"/>
      <c r="CZ81" s="43"/>
      <c r="DB81" s="43"/>
      <c r="DC81" s="43"/>
      <c r="DD81" s="43"/>
      <c r="DE81" s="43"/>
      <c r="DF81" s="43"/>
      <c r="DG81" s="43"/>
      <c r="DH81" s="43"/>
      <c r="DI81" s="43"/>
      <c r="DJ81" s="43"/>
      <c r="DK81" s="43"/>
      <c r="DM81" s="43"/>
      <c r="DN81" s="43"/>
      <c r="DO81" s="43"/>
      <c r="DP81" s="43"/>
      <c r="DQ81" s="43"/>
      <c r="DR81" s="43"/>
      <c r="DS81" s="43"/>
      <c r="DT81" s="43"/>
      <c r="DU81" s="43"/>
      <c r="DV81" s="43"/>
      <c r="DX81" s="43"/>
      <c r="DY81" s="43"/>
    </row>
    <row r="82" spans="1:129" x14ac:dyDescent="0.35">
      <c r="B82" t="s">
        <v>79</v>
      </c>
      <c r="C82" s="43">
        <f t="shared" si="9"/>
        <v>0.50967430139495995</v>
      </c>
      <c r="D82" s="43">
        <f t="shared" si="10"/>
        <v>0.30380489673957001</v>
      </c>
      <c r="E82" s="43">
        <f t="shared" si="11"/>
        <v>0.52455901513493997</v>
      </c>
      <c r="F82" s="43">
        <f t="shared" si="12"/>
        <v>0.6848196644612401</v>
      </c>
      <c r="G82" s="43">
        <f t="shared" si="13"/>
        <v>0.65999621409700004</v>
      </c>
      <c r="H82" s="43">
        <f t="shared" si="14"/>
        <v>0.39056105624660004</v>
      </c>
      <c r="I82" s="43">
        <f t="shared" si="15"/>
        <v>0.57000031415627994</v>
      </c>
      <c r="J82" s="43">
        <f t="shared" si="16"/>
        <v>0.49362182225261997</v>
      </c>
      <c r="K82" s="43">
        <f t="shared" si="17"/>
        <v>0.53001752734375995</v>
      </c>
      <c r="L82" s="43">
        <f t="shared" si="18"/>
        <v>0.59128093126074999</v>
      </c>
      <c r="M82" s="43">
        <f t="shared" si="19"/>
        <v>0.39598705481686003</v>
      </c>
      <c r="N82" s="43">
        <f t="shared" si="20"/>
        <v>0.39622469372297003</v>
      </c>
      <c r="O82" s="43"/>
      <c r="Q82" t="s">
        <v>79</v>
      </c>
      <c r="R82" s="44">
        <f t="shared" si="22"/>
        <v>0</v>
      </c>
      <c r="S82" s="44">
        <f t="shared" si="23"/>
        <v>0</v>
      </c>
      <c r="T82" s="44">
        <f t="shared" si="24"/>
        <v>0</v>
      </c>
      <c r="U82" s="44">
        <f t="shared" si="25"/>
        <v>0</v>
      </c>
      <c r="V82" s="44">
        <f t="shared" si="26"/>
        <v>0</v>
      </c>
      <c r="W82" s="44">
        <f t="shared" si="27"/>
        <v>0</v>
      </c>
      <c r="X82" s="44">
        <f t="shared" si="28"/>
        <v>0</v>
      </c>
      <c r="Y82" s="44">
        <f t="shared" si="29"/>
        <v>0</v>
      </c>
      <c r="Z82" s="44">
        <f t="shared" si="30"/>
        <v>0</v>
      </c>
      <c r="AA82" s="44">
        <f t="shared" si="31"/>
        <v>0</v>
      </c>
      <c r="AB82" s="44">
        <f t="shared" si="32"/>
        <v>0</v>
      </c>
      <c r="AC82" s="44">
        <f t="shared" si="33"/>
        <v>0</v>
      </c>
      <c r="AD82" s="43"/>
      <c r="AE82" s="65"/>
      <c r="AF82" s="65" t="s">
        <v>79</v>
      </c>
      <c r="AG82" s="211">
        <v>229.70698807548257</v>
      </c>
      <c r="AH82" s="72">
        <f t="shared" si="34"/>
        <v>3.7243623054224344E-2</v>
      </c>
      <c r="AI82" s="71">
        <f>SUM(AG77:AG82)</f>
        <v>6167.6864181834253</v>
      </c>
      <c r="AJ82" s="69">
        <f>'Workings '!C20/'Confidence Workings'!AH82</f>
        <v>0</v>
      </c>
      <c r="AK82" s="43">
        <f>'Workings '!C20</f>
        <v>0</v>
      </c>
      <c r="AL82" s="43"/>
      <c r="AN82" s="43"/>
      <c r="AO82" s="43"/>
      <c r="AP82" s="43"/>
      <c r="AQ82" s="43"/>
      <c r="AR82" s="43"/>
      <c r="AS82" s="43"/>
      <c r="AT82" s="43"/>
      <c r="AU82" s="43"/>
      <c r="AV82" s="43"/>
      <c r="AW82" s="43"/>
      <c r="AY82" s="43"/>
      <c r="AZ82" s="43"/>
      <c r="BA82" s="43"/>
      <c r="BB82" s="43"/>
      <c r="BC82" s="43"/>
      <c r="BD82" s="43"/>
      <c r="BE82" s="43"/>
      <c r="BF82" s="43"/>
      <c r="BG82" s="43"/>
      <c r="BH82" s="43"/>
      <c r="BJ82" s="43"/>
      <c r="BK82" s="43"/>
      <c r="BL82" s="43"/>
      <c r="BM82" s="43"/>
      <c r="BN82" s="43"/>
      <c r="BO82" s="43"/>
      <c r="BP82" s="43"/>
      <c r="BQ82" s="43"/>
      <c r="BR82" s="43"/>
      <c r="BS82" s="43"/>
      <c r="BU82" s="43"/>
      <c r="BV82" s="43"/>
      <c r="BW82" s="43"/>
      <c r="BX82" s="43"/>
      <c r="BY82" s="43"/>
      <c r="BZ82" s="43"/>
      <c r="CA82" s="43"/>
      <c r="CB82" s="43"/>
      <c r="CC82" s="43"/>
      <c r="CD82" s="43"/>
      <c r="CF82" s="43"/>
      <c r="CG82" s="43"/>
      <c r="CH82" s="43"/>
      <c r="CI82" s="43"/>
      <c r="CJ82" s="43"/>
      <c r="CK82" s="43"/>
      <c r="CL82" s="43"/>
      <c r="CM82" s="43"/>
      <c r="CN82" s="43"/>
      <c r="CO82" s="43"/>
      <c r="CQ82" s="43"/>
      <c r="CR82" s="43"/>
      <c r="CS82" s="43"/>
      <c r="CT82" s="43"/>
      <c r="CU82" s="43"/>
      <c r="CV82" s="43"/>
      <c r="CW82" s="43"/>
      <c r="CX82" s="43"/>
      <c r="CY82" s="43"/>
      <c r="CZ82" s="43"/>
      <c r="DB82" s="43"/>
      <c r="DC82" s="43"/>
      <c r="DD82" s="43"/>
      <c r="DE82" s="43"/>
      <c r="DF82" s="43"/>
      <c r="DG82" s="43"/>
      <c r="DH82" s="43"/>
      <c r="DI82" s="43"/>
      <c r="DJ82" s="43"/>
      <c r="DK82" s="43"/>
      <c r="DM82" s="43"/>
      <c r="DN82" s="43"/>
      <c r="DO82" s="43"/>
      <c r="DP82" s="43"/>
      <c r="DQ82" s="43"/>
      <c r="DR82" s="43"/>
      <c r="DS82" s="43"/>
      <c r="DT82" s="43"/>
      <c r="DU82" s="43"/>
      <c r="DV82" s="43"/>
      <c r="DX82" s="43"/>
      <c r="DY82" s="43"/>
    </row>
    <row r="83" spans="1:129" ht="23" x14ac:dyDescent="0.35">
      <c r="A83" t="s">
        <v>80</v>
      </c>
      <c r="B83" t="s">
        <v>24</v>
      </c>
      <c r="C83" s="43">
        <f t="shared" si="9"/>
        <v>0.53332703814961002</v>
      </c>
      <c r="D83" s="43">
        <f t="shared" si="10"/>
        <v>0.29283294552173</v>
      </c>
      <c r="E83" s="43">
        <f t="shared" si="11"/>
        <v>0.58254720860849996</v>
      </c>
      <c r="F83" s="43">
        <f t="shared" si="12"/>
        <v>0.69237740144184001</v>
      </c>
      <c r="G83" s="43">
        <f t="shared" si="13"/>
        <v>0.65734643279644001</v>
      </c>
      <c r="H83" s="43">
        <f t="shared" si="14"/>
        <v>0.46111313685383992</v>
      </c>
      <c r="I83" s="43">
        <f t="shared" si="15"/>
        <v>0.47958375270669001</v>
      </c>
      <c r="J83" s="43">
        <f t="shared" si="16"/>
        <v>0.54759374234969005</v>
      </c>
      <c r="K83" s="43">
        <f t="shared" si="17"/>
        <v>0.53138797072923005</v>
      </c>
      <c r="L83" s="43">
        <f t="shared" si="18"/>
        <v>0.54905470755706998</v>
      </c>
      <c r="M83" s="43">
        <f t="shared" si="19"/>
        <v>0.40175314461683992</v>
      </c>
      <c r="N83" s="43">
        <f t="shared" si="20"/>
        <v>0.42777919439079004</v>
      </c>
      <c r="O83" s="43"/>
      <c r="P83" t="s">
        <v>80</v>
      </c>
      <c r="Q83" t="s">
        <v>24</v>
      </c>
      <c r="R83" s="44">
        <f t="shared" si="22"/>
        <v>0.50666068624212945</v>
      </c>
      <c r="S83" s="44">
        <f t="shared" si="23"/>
        <v>0.27819129824564348</v>
      </c>
      <c r="T83" s="44">
        <f t="shared" si="24"/>
        <v>0.55341984817807488</v>
      </c>
      <c r="U83" s="44">
        <f t="shared" si="25"/>
        <v>0.65775853136974793</v>
      </c>
      <c r="V83" s="44">
        <f t="shared" si="26"/>
        <v>0.62447911115661803</v>
      </c>
      <c r="W83" s="44">
        <f t="shared" si="27"/>
        <v>0.43805748001114792</v>
      </c>
      <c r="X83" s="44">
        <f t="shared" si="28"/>
        <v>0.45560456507135549</v>
      </c>
      <c r="Y83" s="44">
        <f t="shared" si="29"/>
        <v>0.52021405523220554</v>
      </c>
      <c r="Z83" s="44">
        <f t="shared" si="30"/>
        <v>0.50481857219276849</v>
      </c>
      <c r="AA83" s="44">
        <f t="shared" si="31"/>
        <v>0.52160197217921644</v>
      </c>
      <c r="AB83" s="44">
        <f t="shared" si="32"/>
        <v>0.38166548738599793</v>
      </c>
      <c r="AC83" s="44">
        <f t="shared" si="33"/>
        <v>0.40639023467125052</v>
      </c>
      <c r="AD83" s="43"/>
      <c r="AE83" s="65" t="s">
        <v>80</v>
      </c>
      <c r="AF83" s="65" t="s">
        <v>24</v>
      </c>
      <c r="AG83" s="211">
        <v>4351.4764738536669</v>
      </c>
      <c r="AH83" s="72">
        <f>AG83/$AI$69</f>
        <v>0.70552816385488548</v>
      </c>
      <c r="AI83" s="43"/>
      <c r="AJ83" s="69">
        <f>'Workings '!C21/'Confidence Workings'!AH83</f>
        <v>1.3465089682733034</v>
      </c>
      <c r="AK83" s="43">
        <f>'Workings '!C21</f>
        <v>0.95</v>
      </c>
      <c r="AL83" s="43"/>
      <c r="AN83" s="43"/>
      <c r="AO83" s="43"/>
      <c r="AP83" s="43"/>
      <c r="AQ83" s="43"/>
      <c r="AR83" s="43"/>
      <c r="AS83" s="43"/>
      <c r="AT83" s="43"/>
      <c r="AU83" s="43"/>
      <c r="AV83" s="43"/>
      <c r="AW83" s="43"/>
      <c r="AY83" s="43"/>
      <c r="AZ83" s="43"/>
      <c r="BA83" s="43"/>
      <c r="BB83" s="43"/>
      <c r="BC83" s="43"/>
      <c r="BD83" s="43"/>
      <c r="BE83" s="43"/>
      <c r="BF83" s="43"/>
      <c r="BG83" s="43"/>
      <c r="BH83" s="43"/>
      <c r="BJ83" s="43"/>
      <c r="BK83" s="43"/>
      <c r="BL83" s="43"/>
      <c r="BM83" s="43"/>
      <c r="BN83" s="43"/>
      <c r="BO83" s="43"/>
      <c r="BP83" s="43"/>
      <c r="BQ83" s="43"/>
      <c r="BR83" s="43"/>
      <c r="BS83" s="43"/>
      <c r="BU83" s="43"/>
      <c r="BV83" s="43"/>
      <c r="BW83" s="43"/>
      <c r="BX83" s="43"/>
      <c r="BY83" s="43"/>
      <c r="BZ83" s="43"/>
      <c r="CA83" s="43"/>
      <c r="CB83" s="43"/>
      <c r="CC83" s="43"/>
      <c r="CD83" s="43"/>
      <c r="CF83" s="43"/>
      <c r="CG83" s="43"/>
      <c r="CH83" s="43"/>
      <c r="CI83" s="43"/>
      <c r="CJ83" s="43"/>
      <c r="CK83" s="43"/>
      <c r="CL83" s="43"/>
      <c r="CM83" s="43"/>
      <c r="CN83" s="43"/>
      <c r="CO83" s="43"/>
      <c r="CQ83" s="43"/>
      <c r="CR83" s="43"/>
      <c r="CS83" s="43"/>
      <c r="CT83" s="43"/>
      <c r="CU83" s="43"/>
      <c r="CV83" s="43"/>
      <c r="CW83" s="43"/>
      <c r="CX83" s="43"/>
      <c r="CY83" s="43"/>
      <c r="CZ83" s="43"/>
      <c r="DB83" s="43"/>
      <c r="DC83" s="43"/>
      <c r="DD83" s="43"/>
      <c r="DE83" s="43"/>
      <c r="DF83" s="43"/>
      <c r="DG83" s="43"/>
      <c r="DH83" s="43"/>
      <c r="DI83" s="43"/>
      <c r="DJ83" s="43"/>
      <c r="DK83" s="43"/>
      <c r="DM83" s="43"/>
      <c r="DN83" s="43"/>
      <c r="DO83" s="43"/>
      <c r="DP83" s="43"/>
      <c r="DQ83" s="43"/>
      <c r="DR83" s="43"/>
      <c r="DS83" s="43"/>
      <c r="DT83" s="43"/>
      <c r="DU83" s="43"/>
      <c r="DV83" s="43"/>
      <c r="DX83" s="43"/>
      <c r="DY83" s="43"/>
    </row>
    <row r="84" spans="1:129" x14ac:dyDescent="0.35">
      <c r="B84" t="s">
        <v>25</v>
      </c>
      <c r="C84" s="43">
        <f t="shared" si="9"/>
        <v>0.50257811339230007</v>
      </c>
      <c r="D84" s="43">
        <f t="shared" si="10"/>
        <v>0.26302464925089003</v>
      </c>
      <c r="E84" s="43">
        <f t="shared" si="11"/>
        <v>0.58081247602509001</v>
      </c>
      <c r="F84" s="43">
        <f t="shared" si="12"/>
        <v>0.68984248391823</v>
      </c>
      <c r="G84" s="43">
        <f t="shared" si="13"/>
        <v>0.65459704497502003</v>
      </c>
      <c r="H84" s="43">
        <f t="shared" si="14"/>
        <v>0.43508485164827998</v>
      </c>
      <c r="I84" s="43">
        <f t="shared" si="15"/>
        <v>0.50875485132976006</v>
      </c>
      <c r="J84" s="43">
        <f t="shared" si="16"/>
        <v>0.51239200239294003</v>
      </c>
      <c r="K84" s="43">
        <f t="shared" si="17"/>
        <v>0.54019800624034997</v>
      </c>
      <c r="L84" s="43">
        <f t="shared" si="18"/>
        <v>0.5755577512837099</v>
      </c>
      <c r="M84" s="43">
        <f t="shared" si="19"/>
        <v>0.37322512865474999</v>
      </c>
      <c r="N84" s="43">
        <f t="shared" si="20"/>
        <v>0.42877035456534007</v>
      </c>
      <c r="O84" s="43"/>
      <c r="Q84" t="s">
        <v>25</v>
      </c>
      <c r="R84" s="44">
        <f t="shared" si="22"/>
        <v>2.5128905669615006E-2</v>
      </c>
      <c r="S84" s="44">
        <f t="shared" si="23"/>
        <v>1.3151232462544502E-2</v>
      </c>
      <c r="T84" s="44">
        <f t="shared" si="24"/>
        <v>2.9040623801254502E-2</v>
      </c>
      <c r="U84" s="44">
        <f t="shared" si="25"/>
        <v>3.4492124195911501E-2</v>
      </c>
      <c r="V84" s="44">
        <f t="shared" si="26"/>
        <v>3.2729852248751003E-2</v>
      </c>
      <c r="W84" s="44">
        <f t="shared" si="27"/>
        <v>2.1754242582413999E-2</v>
      </c>
      <c r="X84" s="44">
        <f t="shared" si="28"/>
        <v>2.5437742566488005E-2</v>
      </c>
      <c r="Y84" s="44">
        <f t="shared" si="29"/>
        <v>2.5619600119647003E-2</v>
      </c>
      <c r="Z84" s="44">
        <f t="shared" si="30"/>
        <v>2.7009900312017499E-2</v>
      </c>
      <c r="AA84" s="44">
        <f t="shared" si="31"/>
        <v>2.8777887564185495E-2</v>
      </c>
      <c r="AB84" s="44">
        <f t="shared" si="32"/>
        <v>1.86612564327375E-2</v>
      </c>
      <c r="AC84" s="44">
        <f t="shared" si="33"/>
        <v>2.1438517728267006E-2</v>
      </c>
      <c r="AD84" s="43"/>
      <c r="AE84" s="65"/>
      <c r="AF84" s="65" t="s">
        <v>25</v>
      </c>
      <c r="AG84" s="211">
        <v>1816.2099443297766</v>
      </c>
      <c r="AH84" s="72">
        <f>AG84/$AI$69</f>
        <v>0.29447183614511757</v>
      </c>
      <c r="AI84" s="71">
        <f>SUM(AG83:AG84)</f>
        <v>6167.6864181834435</v>
      </c>
      <c r="AJ84" s="69">
        <f>'Workings '!C22/'Confidence Workings'!AH84</f>
        <v>0.16979552494575301</v>
      </c>
      <c r="AK84" s="43">
        <f>'Workings '!C22</f>
        <v>0.05</v>
      </c>
      <c r="AL84" s="43"/>
      <c r="AN84" s="43"/>
      <c r="AO84" s="43"/>
      <c r="AP84" s="43"/>
      <c r="AQ84" s="43"/>
      <c r="AR84" s="43"/>
      <c r="AS84" s="43"/>
      <c r="AT84" s="43"/>
      <c r="AU84" s="43"/>
      <c r="AV84" s="43"/>
      <c r="AW84" s="43"/>
      <c r="AY84" s="43"/>
      <c r="AZ84" s="43"/>
      <c r="BA84" s="43"/>
      <c r="BB84" s="43"/>
      <c r="BC84" s="43"/>
      <c r="BD84" s="43"/>
      <c r="BE84" s="43"/>
      <c r="BF84" s="43"/>
      <c r="BG84" s="43"/>
      <c r="BH84" s="43"/>
      <c r="BJ84" s="43"/>
      <c r="BK84" s="43"/>
      <c r="BL84" s="43"/>
      <c r="BM84" s="43"/>
      <c r="BN84" s="43"/>
      <c r="BO84" s="43"/>
      <c r="BP84" s="43"/>
      <c r="BQ84" s="43"/>
      <c r="BR84" s="43"/>
      <c r="BS84" s="43"/>
      <c r="BU84" s="43"/>
      <c r="BV84" s="43"/>
      <c r="BW84" s="43"/>
      <c r="BX84" s="43"/>
      <c r="BY84" s="43"/>
      <c r="BZ84" s="43"/>
      <c r="CA84" s="43"/>
      <c r="CB84" s="43"/>
      <c r="CC84" s="43"/>
      <c r="CD84" s="43"/>
      <c r="CF84" s="43"/>
      <c r="CG84" s="43"/>
      <c r="CH84" s="43"/>
      <c r="CI84" s="43"/>
      <c r="CJ84" s="43"/>
      <c r="CK84" s="43"/>
      <c r="CL84" s="43"/>
      <c r="CM84" s="43"/>
      <c r="CN84" s="43"/>
      <c r="CO84" s="43"/>
      <c r="CQ84" s="43"/>
      <c r="CR84" s="43"/>
      <c r="CS84" s="43"/>
      <c r="CT84" s="43"/>
      <c r="CU84" s="43"/>
      <c r="CV84" s="43"/>
      <c r="CW84" s="43"/>
      <c r="CX84" s="43"/>
      <c r="CY84" s="43"/>
      <c r="CZ84" s="43"/>
      <c r="DB84" s="43"/>
      <c r="DC84" s="43"/>
      <c r="DD84" s="43"/>
      <c r="DE84" s="43"/>
      <c r="DF84" s="43"/>
      <c r="DG84" s="43"/>
      <c r="DH84" s="43"/>
      <c r="DI84" s="43"/>
      <c r="DJ84" s="43"/>
      <c r="DK84" s="43"/>
      <c r="DM84" s="43"/>
      <c r="DN84" s="43"/>
      <c r="DO84" s="43"/>
      <c r="DP84" s="43"/>
      <c r="DQ84" s="43"/>
      <c r="DR84" s="43"/>
      <c r="DS84" s="43"/>
      <c r="DT84" s="43"/>
      <c r="DU84" s="43"/>
      <c r="DV84" s="43"/>
      <c r="DX84" s="43"/>
      <c r="DY84" s="43"/>
    </row>
    <row r="85" spans="1:129" ht="23" x14ac:dyDescent="0.35">
      <c r="A85" t="s">
        <v>26</v>
      </c>
      <c r="B85" t="s">
        <v>27</v>
      </c>
      <c r="C85" s="43">
        <f t="shared" si="9"/>
        <v>0.42459173648572007</v>
      </c>
      <c r="D85" s="43">
        <f t="shared" si="10"/>
        <v>0.30793614418795001</v>
      </c>
      <c r="E85" s="43">
        <f t="shared" si="11"/>
        <v>0.48881183015482005</v>
      </c>
      <c r="F85" s="43">
        <f t="shared" si="12"/>
        <v>0.64721614305781994</v>
      </c>
      <c r="G85" s="43">
        <f t="shared" si="13"/>
        <v>0.60111022340394005</v>
      </c>
      <c r="H85" s="43">
        <f t="shared" si="14"/>
        <v>0.32445263105679001</v>
      </c>
      <c r="I85" s="43">
        <f t="shared" si="15"/>
        <v>0.43824718932404999</v>
      </c>
      <c r="J85" s="43">
        <f t="shared" si="16"/>
        <v>0.44743041931393002</v>
      </c>
      <c r="K85" s="43">
        <f t="shared" si="17"/>
        <v>0.40343974105107999</v>
      </c>
      <c r="L85" s="43">
        <f t="shared" si="18"/>
        <v>0.47083853420549998</v>
      </c>
      <c r="M85" s="43">
        <f t="shared" si="19"/>
        <v>0.30972234138565002</v>
      </c>
      <c r="N85" s="43">
        <f t="shared" si="20"/>
        <v>0.33457123350621998</v>
      </c>
      <c r="O85" s="43"/>
      <c r="P85" t="s">
        <v>26</v>
      </c>
      <c r="Q85" t="s">
        <v>27</v>
      </c>
      <c r="R85" s="44">
        <f t="shared" si="22"/>
        <v>0</v>
      </c>
      <c r="S85" s="44">
        <f t="shared" si="23"/>
        <v>0</v>
      </c>
      <c r="T85" s="44">
        <f t="shared" si="24"/>
        <v>0</v>
      </c>
      <c r="U85" s="44">
        <f t="shared" si="25"/>
        <v>0</v>
      </c>
      <c r="V85" s="44">
        <f t="shared" si="26"/>
        <v>0</v>
      </c>
      <c r="W85" s="44">
        <f t="shared" si="27"/>
        <v>0</v>
      </c>
      <c r="X85" s="44">
        <f t="shared" si="28"/>
        <v>0</v>
      </c>
      <c r="Y85" s="44">
        <f t="shared" si="29"/>
        <v>0</v>
      </c>
      <c r="Z85" s="44">
        <f t="shared" si="30"/>
        <v>0</v>
      </c>
      <c r="AA85" s="44">
        <f t="shared" si="31"/>
        <v>0</v>
      </c>
      <c r="AB85" s="44">
        <f t="shared" si="32"/>
        <v>0</v>
      </c>
      <c r="AC85" s="44">
        <f t="shared" si="33"/>
        <v>0</v>
      </c>
      <c r="AD85" s="43"/>
      <c r="AE85" s="65" t="s">
        <v>26</v>
      </c>
      <c r="AF85" s="65" t="s">
        <v>27</v>
      </c>
      <c r="AG85" s="211">
        <v>1762.3102894470528</v>
      </c>
      <c r="AH85" s="72">
        <f>AG85/$AI$89</f>
        <v>0.2857327967017666</v>
      </c>
      <c r="AI85" s="43"/>
      <c r="AJ85" s="69">
        <f>'Workings '!C23/'Confidence Workings'!AH85</f>
        <v>0</v>
      </c>
      <c r="AK85" s="43">
        <f>'Workings '!C23</f>
        <v>0</v>
      </c>
      <c r="AL85" s="43"/>
      <c r="AN85" s="43"/>
      <c r="AO85" s="43"/>
      <c r="AP85" s="43"/>
      <c r="AQ85" s="43"/>
      <c r="AR85" s="43"/>
      <c r="AS85" s="43"/>
      <c r="AT85" s="43"/>
      <c r="AU85" s="43"/>
      <c r="AV85" s="43"/>
      <c r="AW85" s="43"/>
      <c r="AY85" s="43"/>
      <c r="AZ85" s="43"/>
      <c r="BA85" s="43"/>
      <c r="BB85" s="43"/>
      <c r="BC85" s="43"/>
      <c r="BD85" s="43"/>
      <c r="BE85" s="43"/>
      <c r="BF85" s="43"/>
      <c r="BG85" s="43"/>
      <c r="BH85" s="43"/>
      <c r="BJ85" s="43"/>
      <c r="BK85" s="43"/>
      <c r="BL85" s="43"/>
      <c r="BM85" s="43"/>
      <c r="BN85" s="43"/>
      <c r="BO85" s="43"/>
      <c r="BP85" s="43"/>
      <c r="BQ85" s="43"/>
      <c r="BR85" s="43"/>
      <c r="BS85" s="43"/>
      <c r="BU85" s="43"/>
      <c r="BV85" s="43"/>
      <c r="BW85" s="43"/>
      <c r="BX85" s="43"/>
      <c r="BY85" s="43"/>
      <c r="BZ85" s="43"/>
      <c r="CA85" s="43"/>
      <c r="CB85" s="43"/>
      <c r="CC85" s="43"/>
      <c r="CD85" s="43"/>
      <c r="CF85" s="43"/>
      <c r="CG85" s="43"/>
      <c r="CH85" s="43"/>
      <c r="CI85" s="43"/>
      <c r="CJ85" s="43"/>
      <c r="CK85" s="43"/>
      <c r="CL85" s="43"/>
      <c r="CM85" s="43"/>
      <c r="CN85" s="43"/>
      <c r="CO85" s="43"/>
      <c r="CQ85" s="43"/>
      <c r="CR85" s="43"/>
      <c r="CS85" s="43"/>
      <c r="CT85" s="43"/>
      <c r="CU85" s="43"/>
      <c r="CV85" s="43"/>
      <c r="CW85" s="43"/>
      <c r="CX85" s="43"/>
      <c r="CY85" s="43"/>
      <c r="CZ85" s="43"/>
      <c r="DB85" s="43"/>
      <c r="DC85" s="43"/>
      <c r="DD85" s="43"/>
      <c r="DE85" s="43"/>
      <c r="DF85" s="43"/>
      <c r="DG85" s="43"/>
      <c r="DH85" s="43"/>
      <c r="DI85" s="43"/>
      <c r="DJ85" s="43"/>
      <c r="DK85" s="43"/>
      <c r="DM85" s="43"/>
      <c r="DN85" s="43"/>
      <c r="DO85" s="43"/>
      <c r="DP85" s="43"/>
      <c r="DQ85" s="43"/>
      <c r="DR85" s="43"/>
      <c r="DS85" s="43"/>
      <c r="DT85" s="43"/>
      <c r="DU85" s="43"/>
      <c r="DV85" s="43"/>
      <c r="DX85" s="43"/>
      <c r="DY85" s="43"/>
    </row>
    <row r="86" spans="1:129" ht="23" x14ac:dyDescent="0.35">
      <c r="B86" t="s">
        <v>28</v>
      </c>
      <c r="C86" s="43">
        <f t="shared" si="9"/>
        <v>0.42510211797681002</v>
      </c>
      <c r="D86" s="43">
        <f t="shared" si="10"/>
        <v>0.26237920175755997</v>
      </c>
      <c r="E86" s="43">
        <f t="shared" si="11"/>
        <v>0.50419654049226004</v>
      </c>
      <c r="F86" s="43">
        <f t="shared" si="12"/>
        <v>0.61361912191355006</v>
      </c>
      <c r="G86" s="43">
        <f t="shared" si="13"/>
        <v>0.56758666935377999</v>
      </c>
      <c r="H86" s="43">
        <f t="shared" si="14"/>
        <v>0.38133457576380997</v>
      </c>
      <c r="I86" s="43">
        <f t="shared" si="15"/>
        <v>0.41827391579907003</v>
      </c>
      <c r="J86" s="43">
        <f t="shared" si="16"/>
        <v>0.45810393983829001</v>
      </c>
      <c r="K86" s="43">
        <f t="shared" si="17"/>
        <v>0.43432460099025999</v>
      </c>
      <c r="L86" s="43">
        <f t="shared" si="18"/>
        <v>0.47936249238945999</v>
      </c>
      <c r="M86" s="43">
        <f t="shared" si="19"/>
        <v>0.3250922020068</v>
      </c>
      <c r="N86" s="43">
        <f t="shared" si="20"/>
        <v>0.33492931121788999</v>
      </c>
      <c r="O86" s="43"/>
      <c r="Q86" t="s">
        <v>28</v>
      </c>
      <c r="R86" s="44">
        <f t="shared" si="22"/>
        <v>8.5020423595362007E-2</v>
      </c>
      <c r="S86" s="44">
        <f t="shared" si="23"/>
        <v>5.2475840351511996E-2</v>
      </c>
      <c r="T86" s="44">
        <f t="shared" si="24"/>
        <v>0.10083930809845201</v>
      </c>
      <c r="U86" s="44">
        <f t="shared" si="25"/>
        <v>0.12272382438271001</v>
      </c>
      <c r="V86" s="44">
        <f t="shared" si="26"/>
        <v>0.11351733387075601</v>
      </c>
      <c r="W86" s="44">
        <f t="shared" si="27"/>
        <v>7.6266915152762002E-2</v>
      </c>
      <c r="X86" s="44">
        <f t="shared" si="28"/>
        <v>8.3654783159814006E-2</v>
      </c>
      <c r="Y86" s="44">
        <f t="shared" si="29"/>
        <v>9.1620787967658004E-2</v>
      </c>
      <c r="Z86" s="44">
        <f t="shared" si="30"/>
        <v>8.6864920198052004E-2</v>
      </c>
      <c r="AA86" s="44">
        <f t="shared" si="31"/>
        <v>9.5872498477892004E-2</v>
      </c>
      <c r="AB86" s="44">
        <f t="shared" si="32"/>
        <v>6.5018440401359998E-2</v>
      </c>
      <c r="AC86" s="44">
        <f t="shared" si="33"/>
        <v>6.6985862243577998E-2</v>
      </c>
      <c r="AD86" s="43"/>
      <c r="AE86" s="65"/>
      <c r="AF86" s="65" t="s">
        <v>28</v>
      </c>
      <c r="AG86" s="211">
        <v>1544.558773481144</v>
      </c>
      <c r="AH86" s="72">
        <f>AG86/$AI$89</f>
        <v>0.2504275783099984</v>
      </c>
      <c r="AI86" s="43"/>
      <c r="AJ86" s="69">
        <f>'Workings '!C24/'Confidence Workings'!AH86</f>
        <v>0.79863408554957438</v>
      </c>
      <c r="AK86" s="43">
        <f>'Workings '!C24</f>
        <v>0.2</v>
      </c>
      <c r="AL86" s="43"/>
      <c r="AN86" s="43"/>
      <c r="AO86" s="43"/>
      <c r="AP86" s="43"/>
      <c r="AQ86" s="43"/>
      <c r="AR86" s="43"/>
      <c r="AS86" s="43"/>
      <c r="AT86" s="43"/>
      <c r="AU86" s="43"/>
      <c r="AV86" s="43"/>
      <c r="AW86" s="43"/>
      <c r="AY86" s="43"/>
      <c r="AZ86" s="43"/>
      <c r="BA86" s="43"/>
      <c r="BB86" s="43"/>
      <c r="BC86" s="43"/>
      <c r="BD86" s="43"/>
      <c r="BE86" s="43"/>
      <c r="BF86" s="43"/>
      <c r="BG86" s="43"/>
      <c r="BH86" s="43"/>
      <c r="BJ86" s="43"/>
      <c r="BK86" s="43"/>
      <c r="BL86" s="43"/>
      <c r="BM86" s="43"/>
      <c r="BN86" s="43"/>
      <c r="BO86" s="43"/>
      <c r="BP86" s="43"/>
      <c r="BQ86" s="43"/>
      <c r="BR86" s="43"/>
      <c r="BS86" s="43"/>
      <c r="BU86" s="43"/>
      <c r="BV86" s="43"/>
      <c r="BW86" s="43"/>
      <c r="BX86" s="43"/>
      <c r="BY86" s="43"/>
      <c r="BZ86" s="43"/>
      <c r="CA86" s="43"/>
      <c r="CB86" s="43"/>
      <c r="CC86" s="43"/>
      <c r="CD86" s="43"/>
      <c r="CF86" s="43"/>
      <c r="CG86" s="43"/>
      <c r="CH86" s="43"/>
      <c r="CI86" s="43"/>
      <c r="CJ86" s="43"/>
      <c r="CK86" s="43"/>
      <c r="CL86" s="43"/>
      <c r="CM86" s="43"/>
      <c r="CN86" s="43"/>
      <c r="CO86" s="43"/>
      <c r="CQ86" s="43"/>
      <c r="CR86" s="43"/>
      <c r="CS86" s="43"/>
      <c r="CT86" s="43"/>
      <c r="CU86" s="43"/>
      <c r="CV86" s="43"/>
      <c r="CW86" s="43"/>
      <c r="CX86" s="43"/>
      <c r="CY86" s="43"/>
      <c r="CZ86" s="43"/>
      <c r="DB86" s="43"/>
      <c r="DC86" s="43"/>
      <c r="DD86" s="43"/>
      <c r="DE86" s="43"/>
      <c r="DF86" s="43"/>
      <c r="DG86" s="43"/>
      <c r="DH86" s="43"/>
      <c r="DI86" s="43"/>
      <c r="DJ86" s="43"/>
      <c r="DK86" s="43"/>
      <c r="DM86" s="43"/>
      <c r="DN86" s="43"/>
      <c r="DO86" s="43"/>
      <c r="DP86" s="43"/>
      <c r="DQ86" s="43"/>
      <c r="DR86" s="43"/>
      <c r="DS86" s="43"/>
      <c r="DT86" s="43"/>
      <c r="DU86" s="43"/>
      <c r="DV86" s="43"/>
      <c r="DX86" s="43"/>
      <c r="DY86" s="43"/>
    </row>
    <row r="87" spans="1:129" ht="23" x14ac:dyDescent="0.35">
      <c r="B87" t="s">
        <v>29</v>
      </c>
      <c r="C87" s="43">
        <f t="shared" si="9"/>
        <v>0.55948405091810993</v>
      </c>
      <c r="D87" s="43">
        <f t="shared" si="10"/>
        <v>0.28172711896780006</v>
      </c>
      <c r="E87" s="43">
        <f t="shared" si="11"/>
        <v>0.60277146559522998</v>
      </c>
      <c r="F87" s="43">
        <f t="shared" si="12"/>
        <v>0.71655724205421001</v>
      </c>
      <c r="G87" s="43">
        <f t="shared" si="13"/>
        <v>0.69322421403913004</v>
      </c>
      <c r="H87" s="43">
        <f t="shared" si="14"/>
        <v>0.49077646844249001</v>
      </c>
      <c r="I87" s="43">
        <f t="shared" si="15"/>
        <v>0.50970013302392003</v>
      </c>
      <c r="J87" s="43">
        <f t="shared" si="16"/>
        <v>0.56343592143163002</v>
      </c>
      <c r="K87" s="43">
        <f t="shared" si="17"/>
        <v>0.57831153711241001</v>
      </c>
      <c r="L87" s="43">
        <f t="shared" si="18"/>
        <v>0.58073512504183999</v>
      </c>
      <c r="M87" s="43">
        <f t="shared" si="19"/>
        <v>0.42691060707221007</v>
      </c>
      <c r="N87" s="43">
        <f t="shared" si="20"/>
        <v>0.45678731815239004</v>
      </c>
      <c r="O87" s="43"/>
      <c r="Q87" t="s">
        <v>29</v>
      </c>
      <c r="R87" s="44">
        <f t="shared" si="22"/>
        <v>0.33569043055086595</v>
      </c>
      <c r="S87" s="44">
        <f t="shared" si="23"/>
        <v>0.16903627138068003</v>
      </c>
      <c r="T87" s="44">
        <f t="shared" si="24"/>
        <v>0.36166287935713798</v>
      </c>
      <c r="U87" s="44">
        <f t="shared" si="25"/>
        <v>0.42993434523252599</v>
      </c>
      <c r="V87" s="44">
        <f t="shared" si="26"/>
        <v>0.415934528423478</v>
      </c>
      <c r="W87" s="44">
        <f t="shared" si="27"/>
        <v>0.29446588106549398</v>
      </c>
      <c r="X87" s="44">
        <f t="shared" si="28"/>
        <v>0.305820079814352</v>
      </c>
      <c r="Y87" s="44">
        <f t="shared" si="29"/>
        <v>0.33806155285897799</v>
      </c>
      <c r="Z87" s="44">
        <f t="shared" si="30"/>
        <v>0.34698692226744599</v>
      </c>
      <c r="AA87" s="44">
        <f t="shared" si="31"/>
        <v>0.34844107502510396</v>
      </c>
      <c r="AB87" s="44">
        <f t="shared" si="32"/>
        <v>0.25614636424332604</v>
      </c>
      <c r="AC87" s="44">
        <f t="shared" si="33"/>
        <v>0.27407239089143404</v>
      </c>
      <c r="AD87" s="43"/>
      <c r="AE87" s="65"/>
      <c r="AF87" s="65" t="s">
        <v>29</v>
      </c>
      <c r="AG87" s="211">
        <v>1163.95391688582</v>
      </c>
      <c r="AH87" s="72">
        <f>AG87/$AI$89</f>
        <v>0.18871807643369778</v>
      </c>
      <c r="AI87" s="43"/>
      <c r="AJ87" s="69">
        <f>'Workings '!C25/'Confidence Workings'!AH87</f>
        <v>3.1793456744499919</v>
      </c>
      <c r="AK87" s="43">
        <f>'Workings '!C25</f>
        <v>0.6</v>
      </c>
      <c r="AL87" s="43"/>
      <c r="AN87" s="43"/>
      <c r="AO87" s="43"/>
      <c r="AP87" s="43"/>
      <c r="AQ87" s="43"/>
      <c r="AR87" s="43"/>
      <c r="AS87" s="43"/>
      <c r="AT87" s="43"/>
      <c r="AU87" s="43"/>
      <c r="AV87" s="43"/>
      <c r="AW87" s="43"/>
      <c r="AY87" s="43"/>
      <c r="AZ87" s="43"/>
      <c r="BA87" s="43"/>
      <c r="BB87" s="43"/>
      <c r="BC87" s="43"/>
      <c r="BD87" s="43"/>
      <c r="BE87" s="43"/>
      <c r="BF87" s="43"/>
      <c r="BG87" s="43"/>
      <c r="BH87" s="43"/>
      <c r="BJ87" s="43"/>
      <c r="BK87" s="43"/>
      <c r="BL87" s="43"/>
      <c r="BM87" s="43"/>
      <c r="BN87" s="43"/>
      <c r="BO87" s="43"/>
      <c r="BP87" s="43"/>
      <c r="BQ87" s="43"/>
      <c r="BR87" s="43"/>
      <c r="BS87" s="43"/>
      <c r="BU87" s="43"/>
      <c r="BV87" s="43"/>
      <c r="BW87" s="43"/>
      <c r="BX87" s="43"/>
      <c r="BY87" s="43"/>
      <c r="BZ87" s="43"/>
      <c r="CA87" s="43"/>
      <c r="CB87" s="43"/>
      <c r="CC87" s="43"/>
      <c r="CD87" s="43"/>
      <c r="CF87" s="43"/>
      <c r="CG87" s="43"/>
      <c r="CH87" s="43"/>
      <c r="CI87" s="43"/>
      <c r="CJ87" s="43"/>
      <c r="CK87" s="43"/>
      <c r="CL87" s="43"/>
      <c r="CM87" s="43"/>
      <c r="CN87" s="43"/>
      <c r="CO87" s="43"/>
      <c r="CQ87" s="43"/>
      <c r="CR87" s="43"/>
      <c r="CS87" s="43"/>
      <c r="CT87" s="43"/>
      <c r="CU87" s="43"/>
      <c r="CV87" s="43"/>
      <c r="CW87" s="43"/>
      <c r="CX87" s="43"/>
      <c r="CY87" s="43"/>
      <c r="CZ87" s="43"/>
      <c r="DB87" s="43"/>
      <c r="DC87" s="43"/>
      <c r="DD87" s="43"/>
      <c r="DE87" s="43"/>
      <c r="DF87" s="43"/>
      <c r="DG87" s="43"/>
      <c r="DH87" s="43"/>
      <c r="DI87" s="43"/>
      <c r="DJ87" s="43"/>
      <c r="DK87" s="43"/>
      <c r="DM87" s="43"/>
      <c r="DN87" s="43"/>
      <c r="DO87" s="43"/>
      <c r="DP87" s="43"/>
      <c r="DQ87" s="43"/>
      <c r="DR87" s="43"/>
      <c r="DS87" s="43"/>
      <c r="DT87" s="43"/>
      <c r="DU87" s="43"/>
      <c r="DV87" s="43"/>
      <c r="DX87" s="43"/>
      <c r="DY87" s="43"/>
    </row>
    <row r="88" spans="1:129" ht="23" x14ac:dyDescent="0.35">
      <c r="B88" t="s">
        <v>30</v>
      </c>
      <c r="C88" s="43">
        <f t="shared" si="9"/>
        <v>0.63077370731070992</v>
      </c>
      <c r="D88" s="43">
        <f t="shared" si="10"/>
        <v>0.2914928385069</v>
      </c>
      <c r="E88" s="43">
        <f t="shared" si="11"/>
        <v>0.68435912160071</v>
      </c>
      <c r="F88" s="43">
        <f t="shared" si="12"/>
        <v>0.76209425206402004</v>
      </c>
      <c r="G88" s="43">
        <f t="shared" si="13"/>
        <v>0.73942373765990999</v>
      </c>
      <c r="H88" s="43">
        <f t="shared" si="14"/>
        <v>0.5551454058239399</v>
      </c>
      <c r="I88" s="43">
        <f t="shared" si="15"/>
        <v>0.54875861577715002</v>
      </c>
      <c r="J88" s="43">
        <f t="shared" si="16"/>
        <v>0.63564422924171005</v>
      </c>
      <c r="K88" s="43">
        <f t="shared" si="17"/>
        <v>0.65181392289291007</v>
      </c>
      <c r="L88" s="43">
        <f t="shared" si="18"/>
        <v>0.6510281297158701</v>
      </c>
      <c r="M88" s="43">
        <f t="shared" si="19"/>
        <v>0.47096456123880992</v>
      </c>
      <c r="N88" s="43">
        <f t="shared" si="20"/>
        <v>0.54485692218771997</v>
      </c>
      <c r="O88" s="43"/>
      <c r="Q88" t="s">
        <v>30</v>
      </c>
      <c r="R88" s="44">
        <f t="shared" si="22"/>
        <v>0.12615474146214198</v>
      </c>
      <c r="S88" s="44">
        <f t="shared" si="23"/>
        <v>5.8298567701380005E-2</v>
      </c>
      <c r="T88" s="44">
        <f t="shared" si="24"/>
        <v>0.136871824320142</v>
      </c>
      <c r="U88" s="44">
        <f t="shared" si="25"/>
        <v>0.15241885041280401</v>
      </c>
      <c r="V88" s="44">
        <f t="shared" si="26"/>
        <v>0.147884747531982</v>
      </c>
      <c r="W88" s="44">
        <f t="shared" si="27"/>
        <v>0.11102908116478799</v>
      </c>
      <c r="X88" s="44">
        <f t="shared" si="28"/>
        <v>0.10975172315543001</v>
      </c>
      <c r="Y88" s="44">
        <f t="shared" si="29"/>
        <v>0.12712884584834203</v>
      </c>
      <c r="Z88" s="44">
        <f t="shared" si="30"/>
        <v>0.13036278457858202</v>
      </c>
      <c r="AA88" s="44">
        <f t="shared" si="31"/>
        <v>0.13020562594317403</v>
      </c>
      <c r="AB88" s="44">
        <f t="shared" si="32"/>
        <v>9.4192912247761995E-2</v>
      </c>
      <c r="AC88" s="44">
        <f t="shared" si="33"/>
        <v>0.10897138443754401</v>
      </c>
      <c r="AD88" s="43"/>
      <c r="AE88" s="65"/>
      <c r="AF88" s="65" t="s">
        <v>30</v>
      </c>
      <c r="AG88" s="211">
        <v>1088.6071933998055</v>
      </c>
      <c r="AH88" s="72">
        <f>AG88/$AI$89</f>
        <v>0.17650170900232529</v>
      </c>
      <c r="AI88" s="43"/>
      <c r="AJ88" s="69">
        <f>'Workings '!C26/'Confidence Workings'!AH88</f>
        <v>1.1331335040918225</v>
      </c>
      <c r="AK88" s="43">
        <f>'Workings '!C26</f>
        <v>0.2</v>
      </c>
      <c r="AL88" s="43"/>
      <c r="AN88" s="43"/>
      <c r="AO88" s="43"/>
      <c r="AP88" s="43"/>
      <c r="AQ88" s="43"/>
      <c r="AR88" s="43"/>
      <c r="AS88" s="43"/>
      <c r="AT88" s="43"/>
      <c r="AU88" s="43"/>
      <c r="AV88" s="43"/>
      <c r="AW88" s="43"/>
      <c r="AY88" s="43"/>
      <c r="AZ88" s="43"/>
      <c r="BA88" s="43"/>
      <c r="BB88" s="43"/>
      <c r="BC88" s="43"/>
      <c r="BD88" s="43"/>
      <c r="BE88" s="43"/>
      <c r="BF88" s="43"/>
      <c r="BG88" s="43"/>
      <c r="BH88" s="43"/>
      <c r="BJ88" s="43"/>
      <c r="BK88" s="43"/>
      <c r="BL88" s="43"/>
      <c r="BM88" s="43"/>
      <c r="BN88" s="43"/>
      <c r="BO88" s="43"/>
      <c r="BP88" s="43"/>
      <c r="BQ88" s="43"/>
      <c r="BR88" s="43"/>
      <c r="BS88" s="43"/>
      <c r="BU88" s="43"/>
      <c r="BV88" s="43"/>
      <c r="BW88" s="43"/>
      <c r="BX88" s="43"/>
      <c r="BY88" s="43"/>
      <c r="BZ88" s="43"/>
      <c r="CA88" s="43"/>
      <c r="CB88" s="43"/>
      <c r="CC88" s="43"/>
      <c r="CD88" s="43"/>
      <c r="CF88" s="43"/>
      <c r="CG88" s="43"/>
      <c r="CH88" s="43"/>
      <c r="CI88" s="43"/>
      <c r="CJ88" s="43"/>
      <c r="CK88" s="43"/>
      <c r="CL88" s="43"/>
      <c r="CM88" s="43"/>
      <c r="CN88" s="43"/>
      <c r="CO88" s="43"/>
      <c r="CQ88" s="43"/>
      <c r="CR88" s="43"/>
      <c r="CS88" s="43"/>
      <c r="CT88" s="43"/>
      <c r="CU88" s="43"/>
      <c r="CV88" s="43"/>
      <c r="CW88" s="43"/>
      <c r="CX88" s="43"/>
      <c r="CY88" s="43"/>
      <c r="CZ88" s="43"/>
      <c r="DB88" s="43"/>
      <c r="DC88" s="43"/>
      <c r="DD88" s="43"/>
      <c r="DE88" s="43"/>
      <c r="DF88" s="43"/>
      <c r="DG88" s="43"/>
      <c r="DH88" s="43"/>
      <c r="DI88" s="43"/>
      <c r="DJ88" s="43"/>
      <c r="DK88" s="43"/>
      <c r="DM88" s="43"/>
      <c r="DN88" s="43"/>
      <c r="DO88" s="43"/>
      <c r="DP88" s="43"/>
      <c r="DQ88" s="43"/>
      <c r="DR88" s="43"/>
      <c r="DS88" s="43"/>
      <c r="DT88" s="43"/>
      <c r="DU88" s="43"/>
      <c r="DV88" s="43"/>
      <c r="DX88" s="43"/>
      <c r="DY88" s="43"/>
    </row>
    <row r="89" spans="1:129" x14ac:dyDescent="0.35">
      <c r="B89" t="s">
        <v>82</v>
      </c>
      <c r="C89" s="43">
        <f t="shared" si="9"/>
        <v>0.71864341541684995</v>
      </c>
      <c r="D89" s="43">
        <f t="shared" si="10"/>
        <v>0.27727036583728004</v>
      </c>
      <c r="E89" s="43">
        <f t="shared" si="11"/>
        <v>0.74344197898266995</v>
      </c>
      <c r="F89" s="43">
        <f t="shared" si="12"/>
        <v>0.79492153221649997</v>
      </c>
      <c r="G89" s="43">
        <f t="shared" si="13"/>
        <v>0.76353021692939993</v>
      </c>
      <c r="H89" s="43">
        <f t="shared" si="14"/>
        <v>0.65356924906641001</v>
      </c>
      <c r="I89" s="43">
        <f t="shared" si="15"/>
        <v>0.60500889717187001</v>
      </c>
      <c r="J89" s="43">
        <f t="shared" si="16"/>
        <v>0.69565902378198996</v>
      </c>
      <c r="K89" s="43">
        <f t="shared" si="17"/>
        <v>0.75299205815759995</v>
      </c>
      <c r="L89" s="43">
        <f t="shared" si="18"/>
        <v>0.70562207376670005</v>
      </c>
      <c r="M89" s="43">
        <f t="shared" si="19"/>
        <v>0.53525586058386998</v>
      </c>
      <c r="N89" s="43">
        <f t="shared" si="20"/>
        <v>0.58264245577390006</v>
      </c>
      <c r="O89" s="43"/>
      <c r="Q89" t="s">
        <v>82</v>
      </c>
      <c r="R89" s="44">
        <f t="shared" si="22"/>
        <v>0</v>
      </c>
      <c r="S89" s="44">
        <f t="shared" si="23"/>
        <v>0</v>
      </c>
      <c r="T89" s="44">
        <f t="shared" si="24"/>
        <v>0</v>
      </c>
      <c r="U89" s="44">
        <f t="shared" si="25"/>
        <v>0</v>
      </c>
      <c r="V89" s="44">
        <f t="shared" si="26"/>
        <v>0</v>
      </c>
      <c r="W89" s="44">
        <f t="shared" si="27"/>
        <v>0</v>
      </c>
      <c r="X89" s="44">
        <f t="shared" si="28"/>
        <v>0</v>
      </c>
      <c r="Y89" s="44">
        <f t="shared" si="29"/>
        <v>0</v>
      </c>
      <c r="Z89" s="44">
        <f t="shared" si="30"/>
        <v>0</v>
      </c>
      <c r="AA89" s="44">
        <f t="shared" si="31"/>
        <v>0</v>
      </c>
      <c r="AB89" s="44">
        <f t="shared" si="32"/>
        <v>0</v>
      </c>
      <c r="AC89" s="44">
        <f t="shared" si="33"/>
        <v>0</v>
      </c>
      <c r="AD89" s="43"/>
      <c r="AE89" s="65"/>
      <c r="AF89" s="65" t="s">
        <v>82</v>
      </c>
      <c r="AG89" s="211">
        <v>608.25624496960722</v>
      </c>
      <c r="AH89" s="72">
        <f>AG89/$AI$89</f>
        <v>9.8619839552212055E-2</v>
      </c>
      <c r="AI89" s="71">
        <f>SUM(AG85:AG89)</f>
        <v>6167.6864181834289</v>
      </c>
      <c r="AJ89" s="69">
        <f>'Workings '!C27/'Confidence Workings'!AH89</f>
        <v>0</v>
      </c>
      <c r="AK89" s="43">
        <f>'Workings '!C27</f>
        <v>0</v>
      </c>
      <c r="AL89" s="43"/>
      <c r="AN89" s="43"/>
      <c r="AO89" s="43"/>
      <c r="AP89" s="43"/>
      <c r="AQ89" s="43"/>
      <c r="AR89" s="43"/>
      <c r="AS89" s="43"/>
      <c r="AT89" s="43"/>
      <c r="AU89" s="43"/>
      <c r="AV89" s="43"/>
      <c r="AW89" s="43"/>
      <c r="AY89" s="43"/>
      <c r="AZ89" s="43"/>
      <c r="BA89" s="43"/>
      <c r="BB89" s="43"/>
      <c r="BC89" s="43"/>
      <c r="BD89" s="43"/>
      <c r="BE89" s="43"/>
      <c r="BF89" s="43"/>
      <c r="BG89" s="43"/>
      <c r="BH89" s="43"/>
      <c r="BJ89" s="43"/>
      <c r="BK89" s="43"/>
      <c r="BL89" s="43"/>
      <c r="BM89" s="43"/>
      <c r="BN89" s="43"/>
      <c r="BO89" s="43"/>
      <c r="BP89" s="43"/>
      <c r="BQ89" s="43"/>
      <c r="BR89" s="43"/>
      <c r="BS89" s="43"/>
      <c r="BU89" s="43"/>
      <c r="BV89" s="43"/>
      <c r="BW89" s="43"/>
      <c r="BX89" s="43"/>
      <c r="BY89" s="43"/>
      <c r="BZ89" s="43"/>
      <c r="CA89" s="43"/>
      <c r="CB89" s="43"/>
      <c r="CC89" s="43"/>
      <c r="CD89" s="43"/>
      <c r="CF89" s="43"/>
      <c r="CG89" s="43"/>
      <c r="CH89" s="43"/>
      <c r="CI89" s="43"/>
      <c r="CJ89" s="43"/>
      <c r="CK89" s="43"/>
      <c r="CL89" s="43"/>
      <c r="CM89" s="43"/>
      <c r="CN89" s="43"/>
      <c r="CO89" s="43"/>
      <c r="CQ89" s="43"/>
      <c r="CR89" s="43"/>
      <c r="CS89" s="43"/>
      <c r="CT89" s="43"/>
      <c r="CU89" s="43"/>
      <c r="CV89" s="43"/>
      <c r="CW89" s="43"/>
      <c r="CX89" s="43"/>
      <c r="CY89" s="43"/>
      <c r="CZ89" s="43"/>
      <c r="DB89" s="43"/>
      <c r="DC89" s="43"/>
      <c r="DD89" s="43"/>
      <c r="DE89" s="43"/>
      <c r="DF89" s="43"/>
      <c r="DG89" s="43"/>
      <c r="DH89" s="43"/>
      <c r="DI89" s="43"/>
      <c r="DJ89" s="43"/>
      <c r="DK89" s="43"/>
      <c r="DM89" s="43"/>
      <c r="DN89" s="43"/>
      <c r="DO89" s="43"/>
      <c r="DP89" s="43"/>
      <c r="DQ89" s="43"/>
      <c r="DR89" s="43"/>
      <c r="DS89" s="43"/>
      <c r="DT89" s="43"/>
      <c r="DU89" s="43"/>
      <c r="DV89" s="43"/>
      <c r="DX89" s="43"/>
      <c r="DY89" s="43"/>
    </row>
    <row r="90" spans="1:129" x14ac:dyDescent="0.35">
      <c r="A90" t="s">
        <v>83</v>
      </c>
      <c r="B90" t="s">
        <v>84</v>
      </c>
      <c r="C90" s="43">
        <f t="shared" si="9"/>
        <v>0.47665321834580004</v>
      </c>
      <c r="D90" s="43">
        <f t="shared" si="10"/>
        <v>0.23847945036136001</v>
      </c>
      <c r="E90" s="43">
        <f t="shared" si="11"/>
        <v>0.48860525245121394</v>
      </c>
      <c r="F90" s="43">
        <f t="shared" si="12"/>
        <v>0.59177501027142998</v>
      </c>
      <c r="G90" s="43">
        <f t="shared" si="13"/>
        <v>0.61268555599808994</v>
      </c>
      <c r="H90" s="43">
        <f t="shared" si="14"/>
        <v>0.41215109069677003</v>
      </c>
      <c r="I90" s="43">
        <f t="shared" si="15"/>
        <v>0.41388025816532004</v>
      </c>
      <c r="J90" s="43">
        <f t="shared" si="16"/>
        <v>0.44832201804170002</v>
      </c>
      <c r="K90" s="43">
        <f t="shared" si="17"/>
        <v>0.56985770816496994</v>
      </c>
      <c r="L90" s="43">
        <f t="shared" si="18"/>
        <v>0.52143685771445003</v>
      </c>
      <c r="M90" s="43">
        <f t="shared" si="19"/>
        <v>0.40944061602199</v>
      </c>
      <c r="N90" s="43">
        <f t="shared" si="20"/>
        <v>0.40519056175319002</v>
      </c>
      <c r="O90" s="43"/>
      <c r="P90">
        <v>1</v>
      </c>
      <c r="Q90" t="s">
        <v>84</v>
      </c>
      <c r="R90" s="26" t="str">
        <f>IF($P90=$P$112,C90,"")</f>
        <v/>
      </c>
      <c r="S90" s="26" t="str">
        <f t="shared" ref="S90:AC90" si="35">IF($P90=$P$112,D90,"")</f>
        <v/>
      </c>
      <c r="T90" s="26" t="str">
        <f t="shared" si="35"/>
        <v/>
      </c>
      <c r="U90" s="26" t="str">
        <f t="shared" si="35"/>
        <v/>
      </c>
      <c r="V90" s="26" t="str">
        <f t="shared" si="35"/>
        <v/>
      </c>
      <c r="W90" s="26" t="str">
        <f t="shared" si="35"/>
        <v/>
      </c>
      <c r="X90" s="26" t="str">
        <f t="shared" si="35"/>
        <v/>
      </c>
      <c r="Y90" s="26" t="str">
        <f t="shared" si="35"/>
        <v/>
      </c>
      <c r="Z90" s="26" t="str">
        <f t="shared" si="35"/>
        <v/>
      </c>
      <c r="AA90" s="26" t="str">
        <f t="shared" si="35"/>
        <v/>
      </c>
      <c r="AB90" s="26" t="str">
        <f t="shared" si="35"/>
        <v/>
      </c>
      <c r="AC90" s="26" t="str">
        <f t="shared" si="35"/>
        <v/>
      </c>
      <c r="AD90" s="43"/>
      <c r="AE90" s="66"/>
      <c r="AF90" s="67"/>
      <c r="AG90" s="70"/>
      <c r="AH90" s="63"/>
      <c r="AI90" s="43"/>
      <c r="AJ90" s="43"/>
      <c r="AK90" s="43"/>
      <c r="AL90" s="43"/>
      <c r="AN90" s="43"/>
      <c r="AO90" s="43"/>
      <c r="AP90" s="43"/>
      <c r="AQ90" s="43"/>
      <c r="AR90" s="43"/>
      <c r="AS90" s="43"/>
      <c r="AT90" s="43"/>
      <c r="AU90" s="43"/>
      <c r="AV90" s="43"/>
      <c r="AW90" s="43"/>
      <c r="AY90" s="43"/>
      <c r="AZ90" s="43"/>
      <c r="BA90" s="43"/>
      <c r="BB90" s="43"/>
      <c r="BC90" s="43"/>
      <c r="BD90" s="43"/>
      <c r="BE90" s="43"/>
      <c r="BF90" s="43"/>
      <c r="BG90" s="43"/>
      <c r="BH90" s="43"/>
      <c r="BJ90" s="43"/>
      <c r="BK90" s="43"/>
      <c r="BL90" s="43"/>
      <c r="BM90" s="43"/>
      <c r="BN90" s="43"/>
      <c r="BO90" s="43"/>
      <c r="BP90" s="43"/>
      <c r="BQ90" s="43"/>
      <c r="BR90" s="43"/>
      <c r="BS90" s="43"/>
      <c r="BU90" s="43"/>
      <c r="BV90" s="43"/>
      <c r="BW90" s="43"/>
      <c r="BX90" s="43"/>
      <c r="BY90" s="43"/>
      <c r="BZ90" s="43"/>
      <c r="CA90" s="43"/>
      <c r="CB90" s="43"/>
      <c r="CC90" s="43"/>
      <c r="CD90" s="43"/>
      <c r="CF90" s="43"/>
      <c r="CG90" s="43"/>
      <c r="CH90" s="43"/>
      <c r="CI90" s="43"/>
      <c r="CJ90" s="43"/>
      <c r="CK90" s="43"/>
      <c r="CL90" s="43"/>
      <c r="CM90" s="43"/>
      <c r="CN90" s="43"/>
      <c r="CO90" s="43"/>
      <c r="CQ90" s="43"/>
      <c r="CR90" s="43"/>
      <c r="CS90" s="43"/>
      <c r="CT90" s="43"/>
      <c r="CU90" s="43"/>
      <c r="CV90" s="43"/>
      <c r="CW90" s="43"/>
      <c r="CX90" s="43"/>
      <c r="CY90" s="43"/>
      <c r="CZ90" s="43"/>
      <c r="DB90" s="43"/>
      <c r="DC90" s="43"/>
      <c r="DD90" s="43"/>
      <c r="DE90" s="43"/>
      <c r="DF90" s="43"/>
      <c r="DG90" s="43"/>
      <c r="DH90" s="43"/>
      <c r="DI90" s="43"/>
      <c r="DJ90" s="43"/>
      <c r="DK90" s="43"/>
      <c r="DM90" s="43"/>
      <c r="DN90" s="43"/>
      <c r="DO90" s="43"/>
      <c r="DP90" s="43"/>
      <c r="DQ90" s="43"/>
      <c r="DR90" s="43"/>
      <c r="DS90" s="43"/>
      <c r="DT90" s="43"/>
      <c r="DU90" s="43"/>
      <c r="DV90" s="43"/>
      <c r="DX90" s="43"/>
      <c r="DY90" s="43"/>
    </row>
    <row r="91" spans="1:129" x14ac:dyDescent="0.35">
      <c r="B91" t="s">
        <v>85</v>
      </c>
      <c r="C91" s="43">
        <f t="shared" si="9"/>
        <v>0.61711237767042004</v>
      </c>
      <c r="D91" s="43">
        <f t="shared" si="10"/>
        <v>0.20058711624025102</v>
      </c>
      <c r="E91" s="43">
        <f t="shared" si="11"/>
        <v>0.64104190073777001</v>
      </c>
      <c r="F91" s="43">
        <f t="shared" si="12"/>
        <v>0.70106911744499001</v>
      </c>
      <c r="G91" s="43">
        <f t="shared" si="13"/>
        <v>0.67172620698406993</v>
      </c>
      <c r="H91" s="43">
        <f t="shared" si="14"/>
        <v>0.53777497244368999</v>
      </c>
      <c r="I91" s="43">
        <f t="shared" si="15"/>
        <v>0.43918337217905001</v>
      </c>
      <c r="J91" s="43">
        <f t="shared" si="16"/>
        <v>0.59081796517999008</v>
      </c>
      <c r="K91" s="43">
        <f t="shared" si="17"/>
        <v>0.63566039205433988</v>
      </c>
      <c r="L91" s="43">
        <f t="shared" si="18"/>
        <v>0.61469808473143006</v>
      </c>
      <c r="M91" s="43">
        <f t="shared" si="19"/>
        <v>0.40786127535249006</v>
      </c>
      <c r="N91" s="43">
        <f t="shared" si="20"/>
        <v>0.50012753921004993</v>
      </c>
      <c r="O91" s="43"/>
      <c r="P91">
        <v>2</v>
      </c>
      <c r="Q91" t="s">
        <v>85</v>
      </c>
      <c r="R91" s="26" t="str">
        <f t="shared" ref="R91:R108" si="36">IF($P91=$P$112,C91,"")</f>
        <v/>
      </c>
      <c r="S91" s="26" t="str">
        <f t="shared" ref="S91:S108" si="37">IF($P91=$P$112,D91,"")</f>
        <v/>
      </c>
      <c r="T91" s="26" t="str">
        <f t="shared" ref="T91:T108" si="38">IF($P91=$P$112,E91,"")</f>
        <v/>
      </c>
      <c r="U91" s="26" t="str">
        <f t="shared" ref="U91:U108" si="39">IF($P91=$P$112,F91,"")</f>
        <v/>
      </c>
      <c r="V91" s="26" t="str">
        <f t="shared" ref="V91:V108" si="40">IF($P91=$P$112,G91,"")</f>
        <v/>
      </c>
      <c r="W91" s="26" t="str">
        <f t="shared" ref="W91:W108" si="41">IF($P91=$P$112,H91,"")</f>
        <v/>
      </c>
      <c r="X91" s="26" t="str">
        <f t="shared" ref="X91:X108" si="42">IF($P91=$P$112,I91,"")</f>
        <v/>
      </c>
      <c r="Y91" s="26" t="str">
        <f t="shared" ref="Y91:Y108" si="43">IF($P91=$P$112,J91,"")</f>
        <v/>
      </c>
      <c r="Z91" s="26" t="str">
        <f t="shared" ref="Z91:Z108" si="44">IF($P91=$P$112,K91,"")</f>
        <v/>
      </c>
      <c r="AA91" s="26" t="str">
        <f t="shared" ref="AA91:AA108" si="45">IF($P91=$P$112,L91,"")</f>
        <v/>
      </c>
      <c r="AB91" s="26" t="str">
        <f t="shared" ref="AB91:AB108" si="46">IF($P91=$P$112,M91,"")</f>
        <v/>
      </c>
      <c r="AC91" s="26" t="str">
        <f t="shared" ref="AC91:AC108" si="47">IF($P91=$P$112,N91,"")</f>
        <v/>
      </c>
      <c r="AD91" s="43"/>
      <c r="AJ91" s="43"/>
      <c r="AK91" s="43"/>
      <c r="AL91" s="43"/>
      <c r="AN91" s="43"/>
      <c r="AO91" s="43"/>
      <c r="AP91" s="43"/>
      <c r="AQ91" s="43"/>
      <c r="AR91" s="43"/>
      <c r="AS91" s="43"/>
      <c r="AT91" s="43"/>
      <c r="AU91" s="43"/>
      <c r="AV91" s="43"/>
      <c r="AW91" s="43"/>
      <c r="AY91" s="43"/>
      <c r="AZ91" s="43"/>
      <c r="BA91" s="43"/>
      <c r="BB91" s="43"/>
      <c r="BC91" s="43"/>
      <c r="BD91" s="43"/>
      <c r="BE91" s="43"/>
      <c r="BF91" s="43"/>
      <c r="BG91" s="43"/>
      <c r="BH91" s="43"/>
      <c r="BJ91" s="43"/>
      <c r="BK91" s="43"/>
      <c r="BL91" s="43"/>
      <c r="BM91" s="43"/>
      <c r="BN91" s="43"/>
      <c r="BO91" s="43"/>
      <c r="BP91" s="43"/>
      <c r="BQ91" s="43"/>
      <c r="BR91" s="43"/>
      <c r="BS91" s="43"/>
      <c r="BU91" s="43"/>
      <c r="BV91" s="43"/>
      <c r="BW91" s="43"/>
      <c r="BX91" s="43"/>
      <c r="BY91" s="43"/>
      <c r="BZ91" s="43"/>
      <c r="CA91" s="43"/>
      <c r="CB91" s="43"/>
      <c r="CC91" s="43"/>
      <c r="CD91" s="43"/>
      <c r="CF91" s="43"/>
      <c r="CG91" s="43"/>
      <c r="CH91" s="43"/>
      <c r="CI91" s="43"/>
      <c r="CJ91" s="43"/>
      <c r="CK91" s="43"/>
      <c r="CL91" s="43"/>
      <c r="CM91" s="43"/>
      <c r="CN91" s="43"/>
      <c r="CO91" s="43"/>
      <c r="CQ91" s="43"/>
      <c r="CR91" s="43"/>
      <c r="CS91" s="43"/>
      <c r="CT91" s="43"/>
      <c r="CU91" s="43"/>
      <c r="CV91" s="43"/>
      <c r="CW91" s="43"/>
      <c r="CX91" s="43"/>
      <c r="CY91" s="43"/>
      <c r="CZ91" s="43"/>
      <c r="DB91" s="43"/>
      <c r="DC91" s="43"/>
      <c r="DD91" s="43"/>
      <c r="DE91" s="43"/>
      <c r="DF91" s="43"/>
      <c r="DG91" s="43"/>
      <c r="DH91" s="43"/>
      <c r="DI91" s="43"/>
      <c r="DJ91" s="43"/>
      <c r="DK91" s="43"/>
      <c r="DM91" s="43"/>
      <c r="DN91" s="43"/>
      <c r="DO91" s="43"/>
      <c r="DP91" s="43"/>
      <c r="DQ91" s="43"/>
      <c r="DR91" s="43"/>
      <c r="DS91" s="43"/>
      <c r="DT91" s="43"/>
      <c r="DU91" s="43"/>
      <c r="DV91" s="43"/>
      <c r="DX91" s="43"/>
      <c r="DY91" s="43"/>
    </row>
    <row r="92" spans="1:129" x14ac:dyDescent="0.35">
      <c r="B92" t="s">
        <v>86</v>
      </c>
      <c r="C92" s="43">
        <f t="shared" si="9"/>
        <v>0.53215989613433001</v>
      </c>
      <c r="D92" s="43">
        <f t="shared" si="10"/>
        <v>0.27910888913493004</v>
      </c>
      <c r="E92" s="43">
        <f t="shared" si="11"/>
        <v>0.60214385541219995</v>
      </c>
      <c r="F92" s="43">
        <f t="shared" si="12"/>
        <v>0.69237115393744997</v>
      </c>
      <c r="G92" s="43">
        <f t="shared" si="13"/>
        <v>0.68411637899086009</v>
      </c>
      <c r="H92" s="43">
        <f t="shared" si="14"/>
        <v>0.47719259745919007</v>
      </c>
      <c r="I92" s="43">
        <f t="shared" si="15"/>
        <v>0.48029982339524002</v>
      </c>
      <c r="J92" s="43">
        <f t="shared" si="16"/>
        <v>0.51221176811453006</v>
      </c>
      <c r="K92" s="43">
        <f t="shared" si="17"/>
        <v>0.60389132216284003</v>
      </c>
      <c r="L92" s="43">
        <f t="shared" si="18"/>
        <v>0.55674540607441003</v>
      </c>
      <c r="M92" s="43">
        <f t="shared" si="19"/>
        <v>0.41756157477961997</v>
      </c>
      <c r="N92" s="43">
        <f t="shared" si="20"/>
        <v>0.46855729302643995</v>
      </c>
      <c r="O92" s="43"/>
      <c r="P92">
        <v>3</v>
      </c>
      <c r="Q92" t="s">
        <v>86</v>
      </c>
      <c r="R92" s="26" t="str">
        <f t="shared" si="36"/>
        <v/>
      </c>
      <c r="S92" s="26" t="str">
        <f t="shared" si="37"/>
        <v/>
      </c>
      <c r="T92" s="26" t="str">
        <f t="shared" si="38"/>
        <v/>
      </c>
      <c r="U92" s="26" t="str">
        <f t="shared" si="39"/>
        <v/>
      </c>
      <c r="V92" s="26" t="str">
        <f t="shared" si="40"/>
        <v/>
      </c>
      <c r="W92" s="26" t="str">
        <f t="shared" si="41"/>
        <v/>
      </c>
      <c r="X92" s="26" t="str">
        <f t="shared" si="42"/>
        <v/>
      </c>
      <c r="Y92" s="26" t="str">
        <f t="shared" si="43"/>
        <v/>
      </c>
      <c r="Z92" s="26" t="str">
        <f t="shared" si="44"/>
        <v/>
      </c>
      <c r="AA92" s="26" t="str">
        <f t="shared" si="45"/>
        <v/>
      </c>
      <c r="AB92" s="26" t="str">
        <f t="shared" si="46"/>
        <v/>
      </c>
      <c r="AC92" s="26" t="str">
        <f t="shared" si="47"/>
        <v/>
      </c>
      <c r="AD92" s="43"/>
      <c r="AE92" s="43"/>
      <c r="AF92" s="43"/>
      <c r="AG92" s="43"/>
      <c r="AH92" s="63"/>
      <c r="AI92" s="43"/>
      <c r="AJ92" s="43"/>
      <c r="AK92" s="43"/>
      <c r="AL92" s="43"/>
      <c r="AN92" s="43"/>
      <c r="AO92" s="43"/>
      <c r="AP92" s="43"/>
      <c r="AQ92" s="43"/>
      <c r="AR92" s="43"/>
      <c r="AS92" s="43"/>
      <c r="AT92" s="43"/>
      <c r="AU92" s="43"/>
      <c r="AV92" s="43"/>
      <c r="AW92" s="43"/>
      <c r="AY92" s="43"/>
      <c r="AZ92" s="43"/>
      <c r="BA92" s="43"/>
      <c r="BB92" s="43"/>
      <c r="BC92" s="43"/>
      <c r="BD92" s="43"/>
      <c r="BE92" s="43"/>
      <c r="BF92" s="43"/>
      <c r="BG92" s="43"/>
      <c r="BH92" s="43"/>
      <c r="BJ92" s="43"/>
      <c r="BK92" s="43"/>
      <c r="BL92" s="43"/>
      <c r="BM92" s="43"/>
      <c r="BN92" s="43"/>
      <c r="BO92" s="43"/>
      <c r="BP92" s="43"/>
      <c r="BQ92" s="43"/>
      <c r="BR92" s="43"/>
      <c r="BS92" s="43"/>
      <c r="BU92" s="43"/>
      <c r="BV92" s="43"/>
      <c r="BW92" s="43"/>
      <c r="BX92" s="43"/>
      <c r="BY92" s="43"/>
      <c r="BZ92" s="43"/>
      <c r="CA92" s="43"/>
      <c r="CB92" s="43"/>
      <c r="CC92" s="43"/>
      <c r="CD92" s="43"/>
      <c r="CF92" s="43"/>
      <c r="CG92" s="43"/>
      <c r="CH92" s="43"/>
      <c r="CI92" s="43"/>
      <c r="CJ92" s="43"/>
      <c r="CK92" s="43"/>
      <c r="CL92" s="43"/>
      <c r="CM92" s="43"/>
      <c r="CN92" s="43"/>
      <c r="CO92" s="43"/>
      <c r="CQ92" s="43"/>
      <c r="CR92" s="43"/>
      <c r="CS92" s="43"/>
      <c r="CT92" s="43"/>
      <c r="CU92" s="43"/>
      <c r="CV92" s="43"/>
      <c r="CW92" s="43"/>
      <c r="CX92" s="43"/>
      <c r="CY92" s="43"/>
      <c r="CZ92" s="43"/>
      <c r="DB92" s="43"/>
      <c r="DC92" s="43"/>
      <c r="DD92" s="43"/>
      <c r="DE92" s="43"/>
      <c r="DF92" s="43"/>
      <c r="DG92" s="43"/>
      <c r="DH92" s="43"/>
      <c r="DI92" s="43"/>
      <c r="DJ92" s="43"/>
      <c r="DK92" s="43"/>
      <c r="DM92" s="43"/>
      <c r="DN92" s="43"/>
      <c r="DO92" s="43"/>
      <c r="DP92" s="43"/>
      <c r="DQ92" s="43"/>
      <c r="DR92" s="43"/>
      <c r="DS92" s="43"/>
      <c r="DT92" s="43"/>
      <c r="DU92" s="43"/>
      <c r="DV92" s="43"/>
      <c r="DX92" s="43"/>
      <c r="DY92" s="43"/>
    </row>
    <row r="93" spans="1:129" x14ac:dyDescent="0.35">
      <c r="B93" t="s">
        <v>88</v>
      </c>
      <c r="C93" s="43">
        <f t="shared" si="9"/>
        <v>0.61006882761056003</v>
      </c>
      <c r="D93" s="43">
        <f t="shared" si="10"/>
        <v>0.25365545369073</v>
      </c>
      <c r="E93" s="43">
        <f t="shared" si="11"/>
        <v>0.63758390285624</v>
      </c>
      <c r="F93" s="43">
        <f t="shared" si="12"/>
        <v>0.71935590757667001</v>
      </c>
      <c r="G93" s="43">
        <f t="shared" si="13"/>
        <v>0.66040276494067995</v>
      </c>
      <c r="H93" s="43">
        <f t="shared" si="14"/>
        <v>0.55662450861479007</v>
      </c>
      <c r="I93" s="43">
        <f t="shared" si="15"/>
        <v>0.49615897046037999</v>
      </c>
      <c r="J93" s="43">
        <f t="shared" si="16"/>
        <v>0.55610031035038998</v>
      </c>
      <c r="K93" s="43">
        <f t="shared" si="17"/>
        <v>0.63019277349312997</v>
      </c>
      <c r="L93" s="43">
        <f t="shared" si="18"/>
        <v>0.54675934453602004</v>
      </c>
      <c r="M93" s="43">
        <f t="shared" si="19"/>
        <v>0.47285354366832999</v>
      </c>
      <c r="N93" s="43">
        <f t="shared" si="20"/>
        <v>0.53819631783423993</v>
      </c>
      <c r="O93" s="43"/>
      <c r="P93">
        <v>4</v>
      </c>
      <c r="Q93" t="s">
        <v>88</v>
      </c>
      <c r="R93" s="26" t="str">
        <f t="shared" si="36"/>
        <v/>
      </c>
      <c r="S93" s="26" t="str">
        <f t="shared" si="37"/>
        <v/>
      </c>
      <c r="T93" s="26" t="str">
        <f t="shared" si="38"/>
        <v/>
      </c>
      <c r="U93" s="26" t="str">
        <f t="shared" si="39"/>
        <v/>
      </c>
      <c r="V93" s="26" t="str">
        <f t="shared" si="40"/>
        <v/>
      </c>
      <c r="W93" s="26" t="str">
        <f t="shared" si="41"/>
        <v/>
      </c>
      <c r="X93" s="26" t="str">
        <f t="shared" si="42"/>
        <v/>
      </c>
      <c r="Y93" s="26" t="str">
        <f t="shared" si="43"/>
        <v/>
      </c>
      <c r="Z93" s="26" t="str">
        <f t="shared" si="44"/>
        <v/>
      </c>
      <c r="AA93" s="26" t="str">
        <f t="shared" si="45"/>
        <v/>
      </c>
      <c r="AB93" s="26" t="str">
        <f t="shared" si="46"/>
        <v/>
      </c>
      <c r="AC93" s="26" t="str">
        <f t="shared" si="47"/>
        <v/>
      </c>
      <c r="AD93" s="43"/>
      <c r="AE93" s="43"/>
      <c r="AF93" s="43"/>
      <c r="AG93" s="43"/>
      <c r="AH93" s="63"/>
      <c r="AI93" s="43"/>
      <c r="AJ93" s="43"/>
      <c r="AK93" s="43"/>
      <c r="AL93" s="43"/>
      <c r="AN93" s="43"/>
      <c r="AO93" s="43"/>
      <c r="AP93" s="43"/>
      <c r="AQ93" s="43"/>
      <c r="AR93" s="43"/>
      <c r="AS93" s="43"/>
      <c r="AT93" s="43"/>
      <c r="AU93" s="43"/>
      <c r="AV93" s="43"/>
      <c r="AW93" s="43"/>
      <c r="AY93" s="43"/>
      <c r="AZ93" s="43"/>
      <c r="BA93" s="43"/>
      <c r="BB93" s="43"/>
      <c r="BC93" s="43"/>
      <c r="BD93" s="43"/>
      <c r="BE93" s="43"/>
      <c r="BF93" s="43"/>
      <c r="BG93" s="43"/>
      <c r="BH93" s="43"/>
      <c r="BJ93" s="43"/>
      <c r="BK93" s="43"/>
      <c r="BL93" s="43"/>
      <c r="BM93" s="43"/>
      <c r="BN93" s="43"/>
      <c r="BO93" s="43"/>
      <c r="BP93" s="43"/>
      <c r="BQ93" s="43"/>
      <c r="BR93" s="43"/>
      <c r="BS93" s="43"/>
      <c r="BU93" s="43"/>
      <c r="BV93" s="43"/>
      <c r="BW93" s="43"/>
      <c r="BX93" s="43"/>
      <c r="BY93" s="43"/>
      <c r="BZ93" s="43"/>
      <c r="CA93" s="43"/>
      <c r="CB93" s="43"/>
      <c r="CC93" s="43"/>
      <c r="CD93" s="43"/>
      <c r="CF93" s="43"/>
      <c r="CG93" s="43"/>
      <c r="CH93" s="43"/>
      <c r="CI93" s="43"/>
      <c r="CJ93" s="43"/>
      <c r="CK93" s="43"/>
      <c r="CL93" s="43"/>
      <c r="CM93" s="43"/>
      <c r="CN93" s="43"/>
      <c r="CO93" s="43"/>
      <c r="CQ93" s="43"/>
      <c r="CR93" s="43"/>
      <c r="CS93" s="43"/>
      <c r="CT93" s="43"/>
      <c r="CU93" s="43"/>
      <c r="CV93" s="43"/>
      <c r="CW93" s="43"/>
      <c r="CX93" s="43"/>
      <c r="CY93" s="43"/>
      <c r="CZ93" s="43"/>
      <c r="DB93" s="43"/>
      <c r="DC93" s="43"/>
      <c r="DD93" s="43"/>
      <c r="DE93" s="43"/>
      <c r="DF93" s="43"/>
      <c r="DG93" s="43"/>
      <c r="DH93" s="43"/>
      <c r="DI93" s="43"/>
      <c r="DJ93" s="43"/>
      <c r="DK93" s="43"/>
      <c r="DM93" s="43"/>
      <c r="DN93" s="43"/>
      <c r="DO93" s="43"/>
      <c r="DP93" s="43"/>
      <c r="DQ93" s="43"/>
      <c r="DR93" s="43"/>
      <c r="DS93" s="43"/>
      <c r="DT93" s="43"/>
      <c r="DU93" s="43"/>
      <c r="DV93" s="43"/>
      <c r="DX93" s="43"/>
      <c r="DY93" s="43"/>
    </row>
    <row r="94" spans="1:129" x14ac:dyDescent="0.35">
      <c r="B94" t="s">
        <v>89</v>
      </c>
      <c r="C94" s="43">
        <f t="shared" si="9"/>
        <v>0.57908833059753995</v>
      </c>
      <c r="D94" s="43">
        <f t="shared" si="10"/>
        <v>0.35552323435171002</v>
      </c>
      <c r="E94" s="43">
        <f t="shared" si="11"/>
        <v>0.60865219892471001</v>
      </c>
      <c r="F94" s="43">
        <f t="shared" si="12"/>
        <v>0.68258280535697002</v>
      </c>
      <c r="G94" s="43">
        <f t="shared" si="13"/>
        <v>0.66356214251579992</v>
      </c>
      <c r="H94" s="43">
        <f t="shared" si="14"/>
        <v>0.46645731001379004</v>
      </c>
      <c r="I94" s="43">
        <f t="shared" si="15"/>
        <v>0.56350568634855003</v>
      </c>
      <c r="J94" s="43">
        <f t="shared" si="16"/>
        <v>0.52468715120536003</v>
      </c>
      <c r="K94" s="43">
        <f t="shared" si="17"/>
        <v>0.52749210882619002</v>
      </c>
      <c r="L94" s="43">
        <f t="shared" si="18"/>
        <v>0.56684435984841997</v>
      </c>
      <c r="M94" s="43">
        <f t="shared" si="19"/>
        <v>0.43306119359714002</v>
      </c>
      <c r="N94" s="43">
        <f t="shared" si="20"/>
        <v>0.48457522021146004</v>
      </c>
      <c r="O94" s="43"/>
      <c r="P94">
        <v>5</v>
      </c>
      <c r="Q94" t="s">
        <v>89</v>
      </c>
      <c r="R94" s="26" t="str">
        <f t="shared" si="36"/>
        <v/>
      </c>
      <c r="S94" s="26" t="str">
        <f t="shared" si="37"/>
        <v/>
      </c>
      <c r="T94" s="26" t="str">
        <f t="shared" si="38"/>
        <v/>
      </c>
      <c r="U94" s="26" t="str">
        <f t="shared" si="39"/>
        <v/>
      </c>
      <c r="V94" s="26" t="str">
        <f t="shared" si="40"/>
        <v/>
      </c>
      <c r="W94" s="26" t="str">
        <f t="shared" si="41"/>
        <v/>
      </c>
      <c r="X94" s="26" t="str">
        <f t="shared" si="42"/>
        <v/>
      </c>
      <c r="Y94" s="26" t="str">
        <f t="shared" si="43"/>
        <v/>
      </c>
      <c r="Z94" s="26" t="str">
        <f t="shared" si="44"/>
        <v/>
      </c>
      <c r="AA94" s="26" t="str">
        <f t="shared" si="45"/>
        <v/>
      </c>
      <c r="AB94" s="26" t="str">
        <f t="shared" si="46"/>
        <v/>
      </c>
      <c r="AC94" s="26" t="str">
        <f t="shared" si="47"/>
        <v/>
      </c>
      <c r="AD94" s="43"/>
      <c r="AE94" s="43"/>
      <c r="AF94" s="43"/>
      <c r="AG94" s="43"/>
      <c r="AH94" s="63"/>
      <c r="AI94" s="43"/>
      <c r="AJ94" s="43"/>
      <c r="AK94" s="43"/>
      <c r="AL94" s="43"/>
      <c r="AN94" s="43"/>
      <c r="AO94" s="43"/>
      <c r="AP94" s="43"/>
      <c r="AQ94" s="43"/>
      <c r="AR94" s="43"/>
      <c r="AS94" s="43"/>
      <c r="AT94" s="43"/>
      <c r="AU94" s="43"/>
      <c r="AV94" s="43"/>
      <c r="AW94" s="43"/>
      <c r="AY94" s="43"/>
      <c r="AZ94" s="43"/>
      <c r="BA94" s="43"/>
      <c r="BB94" s="43"/>
      <c r="BC94" s="43"/>
      <c r="BD94" s="43"/>
      <c r="BE94" s="43"/>
      <c r="BF94" s="43"/>
      <c r="BG94" s="43"/>
      <c r="BH94" s="43"/>
      <c r="BJ94" s="43"/>
      <c r="BK94" s="43"/>
      <c r="BL94" s="43"/>
      <c r="BM94" s="43"/>
      <c r="BN94" s="43"/>
      <c r="BO94" s="43"/>
      <c r="BP94" s="43"/>
      <c r="BQ94" s="43"/>
      <c r="BR94" s="43"/>
      <c r="BS94" s="43"/>
      <c r="BU94" s="43"/>
      <c r="BV94" s="43"/>
      <c r="BW94" s="43"/>
      <c r="BX94" s="43"/>
      <c r="BY94" s="43"/>
      <c r="BZ94" s="43"/>
      <c r="CA94" s="43"/>
      <c r="CB94" s="43"/>
      <c r="CC94" s="43"/>
      <c r="CD94" s="43"/>
      <c r="CF94" s="43"/>
      <c r="CG94" s="43"/>
      <c r="CH94" s="43"/>
      <c r="CI94" s="43"/>
      <c r="CJ94" s="43"/>
      <c r="CK94" s="43"/>
      <c r="CL94" s="43"/>
      <c r="CM94" s="43"/>
      <c r="CN94" s="43"/>
      <c r="CO94" s="43"/>
      <c r="CQ94" s="43"/>
      <c r="CR94" s="43"/>
      <c r="CS94" s="43"/>
      <c r="CT94" s="43"/>
      <c r="CU94" s="43"/>
      <c r="CV94" s="43"/>
      <c r="CW94" s="43"/>
      <c r="CX94" s="43"/>
      <c r="CY94" s="43"/>
      <c r="CZ94" s="43"/>
      <c r="DB94" s="43"/>
      <c r="DC94" s="43"/>
      <c r="DD94" s="43"/>
      <c r="DE94" s="43"/>
      <c r="DF94" s="43"/>
      <c r="DG94" s="43"/>
      <c r="DH94" s="43"/>
      <c r="DI94" s="43"/>
      <c r="DJ94" s="43"/>
      <c r="DK94" s="43"/>
      <c r="DM94" s="43"/>
      <c r="DN94" s="43"/>
      <c r="DO94" s="43"/>
      <c r="DP94" s="43"/>
      <c r="DQ94" s="43"/>
      <c r="DR94" s="43"/>
      <c r="DS94" s="43"/>
      <c r="DT94" s="43"/>
      <c r="DU94" s="43"/>
      <c r="DV94" s="43"/>
      <c r="DX94" s="43"/>
      <c r="DY94" s="43"/>
    </row>
    <row r="95" spans="1:129" x14ac:dyDescent="0.35">
      <c r="B95" t="s">
        <v>91</v>
      </c>
      <c r="C95" s="43">
        <f t="shared" si="9"/>
        <v>0.52320131489068999</v>
      </c>
      <c r="D95" s="43">
        <f t="shared" si="10"/>
        <v>0.26708196337076001</v>
      </c>
      <c r="E95" s="43">
        <f t="shared" si="11"/>
        <v>0.61081836949141999</v>
      </c>
      <c r="F95" s="43">
        <f t="shared" si="12"/>
        <v>0.65478228139167005</v>
      </c>
      <c r="G95" s="43">
        <f t="shared" si="13"/>
        <v>0.62766769946360002</v>
      </c>
      <c r="H95" s="43">
        <f t="shared" si="14"/>
        <v>0.52046179803229997</v>
      </c>
      <c r="I95" s="43">
        <f t="shared" si="15"/>
        <v>0.47262402390210001</v>
      </c>
      <c r="J95" s="43">
        <f t="shared" si="16"/>
        <v>0.50518079899694002</v>
      </c>
      <c r="K95" s="43">
        <f t="shared" si="17"/>
        <v>0.55267590369280006</v>
      </c>
      <c r="L95" s="43">
        <f t="shared" si="18"/>
        <v>0.54889638818188002</v>
      </c>
      <c r="M95" s="43">
        <f t="shared" si="19"/>
        <v>0.43415987133702999</v>
      </c>
      <c r="N95" s="43">
        <f t="shared" si="20"/>
        <v>0.43724124401963005</v>
      </c>
      <c r="O95" s="43"/>
      <c r="P95">
        <v>6</v>
      </c>
      <c r="Q95" t="s">
        <v>91</v>
      </c>
      <c r="R95" s="26" t="str">
        <f t="shared" si="36"/>
        <v/>
      </c>
      <c r="S95" s="26" t="str">
        <f t="shared" si="37"/>
        <v/>
      </c>
      <c r="T95" s="26" t="str">
        <f t="shared" si="38"/>
        <v/>
      </c>
      <c r="U95" s="26" t="str">
        <f t="shared" si="39"/>
        <v/>
      </c>
      <c r="V95" s="26" t="str">
        <f t="shared" si="40"/>
        <v/>
      </c>
      <c r="W95" s="26" t="str">
        <f t="shared" si="41"/>
        <v/>
      </c>
      <c r="X95" s="26" t="str">
        <f t="shared" si="42"/>
        <v/>
      </c>
      <c r="Y95" s="26" t="str">
        <f t="shared" si="43"/>
        <v/>
      </c>
      <c r="Z95" s="26" t="str">
        <f t="shared" si="44"/>
        <v/>
      </c>
      <c r="AA95" s="26" t="str">
        <f t="shared" si="45"/>
        <v/>
      </c>
      <c r="AB95" s="26" t="str">
        <f t="shared" si="46"/>
        <v/>
      </c>
      <c r="AC95" s="26" t="str">
        <f t="shared" si="47"/>
        <v/>
      </c>
      <c r="AD95" s="43"/>
      <c r="AH95" s="63"/>
      <c r="AI95" s="43"/>
      <c r="AJ95" s="43"/>
      <c r="AK95" s="43"/>
      <c r="AL95" s="43"/>
      <c r="AN95" s="43"/>
      <c r="AO95" s="43"/>
      <c r="AP95" s="43"/>
      <c r="AQ95" s="43"/>
      <c r="AR95" s="43"/>
      <c r="AS95" s="43"/>
      <c r="AT95" s="43"/>
      <c r="AU95" s="43"/>
      <c r="AV95" s="43"/>
      <c r="AW95" s="43"/>
      <c r="AY95" s="43"/>
      <c r="AZ95" s="43"/>
      <c r="BA95" s="43"/>
      <c r="BB95" s="43"/>
      <c r="BC95" s="43"/>
      <c r="BD95" s="43"/>
      <c r="BE95" s="43"/>
      <c r="BF95" s="43"/>
      <c r="BG95" s="43"/>
      <c r="BH95" s="43"/>
      <c r="BJ95" s="43"/>
      <c r="BK95" s="43"/>
      <c r="BL95" s="43"/>
      <c r="BM95" s="43"/>
      <c r="BN95" s="43"/>
      <c r="BO95" s="43"/>
      <c r="BP95" s="43"/>
      <c r="BQ95" s="43"/>
      <c r="BR95" s="43"/>
      <c r="BS95" s="43"/>
      <c r="BU95" s="43"/>
      <c r="BV95" s="43"/>
      <c r="BW95" s="43"/>
      <c r="BX95" s="43"/>
      <c r="BY95" s="43"/>
      <c r="BZ95" s="43"/>
      <c r="CA95" s="43"/>
      <c r="CB95" s="43"/>
      <c r="CC95" s="43"/>
      <c r="CD95" s="43"/>
      <c r="CF95" s="43"/>
      <c r="CG95" s="43"/>
      <c r="CH95" s="43"/>
      <c r="CI95" s="43"/>
      <c r="CJ95" s="43"/>
      <c r="CK95" s="43"/>
      <c r="CL95" s="43"/>
      <c r="CM95" s="43"/>
      <c r="CN95" s="43"/>
      <c r="CO95" s="43"/>
      <c r="CQ95" s="43"/>
      <c r="CR95" s="43"/>
      <c r="CS95" s="43"/>
      <c r="CT95" s="43"/>
      <c r="CU95" s="43"/>
      <c r="CV95" s="43"/>
      <c r="CW95" s="43"/>
      <c r="CX95" s="43"/>
      <c r="CY95" s="43"/>
      <c r="CZ95" s="43"/>
      <c r="DB95" s="43"/>
      <c r="DC95" s="43"/>
      <c r="DD95" s="43"/>
      <c r="DE95" s="43"/>
      <c r="DF95" s="43"/>
      <c r="DG95" s="43"/>
      <c r="DH95" s="43"/>
      <c r="DI95" s="43"/>
      <c r="DJ95" s="43"/>
      <c r="DK95" s="43"/>
      <c r="DM95" s="43"/>
      <c r="DN95" s="43"/>
      <c r="DO95" s="43"/>
      <c r="DP95" s="43"/>
      <c r="DQ95" s="43"/>
      <c r="DR95" s="43"/>
      <c r="DS95" s="43"/>
      <c r="DT95" s="43"/>
      <c r="DU95" s="43"/>
      <c r="DV95" s="43"/>
      <c r="DX95" s="43"/>
      <c r="DY95" s="43"/>
    </row>
    <row r="96" spans="1:129" x14ac:dyDescent="0.35">
      <c r="B96" t="s">
        <v>92</v>
      </c>
      <c r="C96" s="43">
        <f t="shared" si="9"/>
        <v>0.46625078799149999</v>
      </c>
      <c r="D96" s="43">
        <f t="shared" si="10"/>
        <v>0.26851976126596</v>
      </c>
      <c r="E96" s="43">
        <f t="shared" si="11"/>
        <v>0.52155010262885004</v>
      </c>
      <c r="F96" s="43">
        <f t="shared" si="12"/>
        <v>0.63419022847377005</v>
      </c>
      <c r="G96" s="43">
        <f t="shared" si="13"/>
        <v>0.59459497631967995</v>
      </c>
      <c r="H96" s="43">
        <f t="shared" si="14"/>
        <v>0.40541771622409994</v>
      </c>
      <c r="I96" s="43">
        <f t="shared" si="15"/>
        <v>0.44249488097931</v>
      </c>
      <c r="J96" s="43">
        <f t="shared" si="16"/>
        <v>0.50796940653976996</v>
      </c>
      <c r="K96" s="43">
        <f t="shared" si="17"/>
        <v>0.48845652916741999</v>
      </c>
      <c r="L96" s="43">
        <f t="shared" si="18"/>
        <v>0.51965973988301006</v>
      </c>
      <c r="M96" s="43">
        <f t="shared" si="19"/>
        <v>0.36715914933379001</v>
      </c>
      <c r="N96" s="43">
        <f t="shared" si="20"/>
        <v>0.39294372624585</v>
      </c>
      <c r="O96" s="43"/>
      <c r="P96">
        <v>7</v>
      </c>
      <c r="Q96" t="s">
        <v>92</v>
      </c>
      <c r="R96" s="26" t="str">
        <f t="shared" si="36"/>
        <v/>
      </c>
      <c r="S96" s="26" t="str">
        <f t="shared" si="37"/>
        <v/>
      </c>
      <c r="T96" s="26" t="str">
        <f t="shared" si="38"/>
        <v/>
      </c>
      <c r="U96" s="26" t="str">
        <f t="shared" si="39"/>
        <v/>
      </c>
      <c r="V96" s="26" t="str">
        <f t="shared" si="40"/>
        <v/>
      </c>
      <c r="W96" s="26" t="str">
        <f t="shared" si="41"/>
        <v/>
      </c>
      <c r="X96" s="26" t="str">
        <f t="shared" si="42"/>
        <v/>
      </c>
      <c r="Y96" s="26" t="str">
        <f t="shared" si="43"/>
        <v/>
      </c>
      <c r="Z96" s="26" t="str">
        <f t="shared" si="44"/>
        <v/>
      </c>
      <c r="AA96" s="26" t="str">
        <f t="shared" si="45"/>
        <v/>
      </c>
      <c r="AB96" s="26" t="str">
        <f t="shared" si="46"/>
        <v/>
      </c>
      <c r="AC96" s="26" t="str">
        <f t="shared" si="47"/>
        <v/>
      </c>
      <c r="AD96" s="43"/>
      <c r="AH96" s="63"/>
      <c r="AI96" s="43"/>
      <c r="AJ96" s="43"/>
      <c r="AK96" s="43"/>
      <c r="AL96" s="43"/>
      <c r="AN96" s="43"/>
      <c r="AO96" s="43"/>
      <c r="AP96" s="43"/>
      <c r="AQ96" s="43"/>
      <c r="AR96" s="43"/>
      <c r="AS96" s="43"/>
      <c r="AT96" s="43"/>
      <c r="AU96" s="43"/>
      <c r="AV96" s="43"/>
      <c r="AW96" s="43"/>
      <c r="AY96" s="43"/>
      <c r="AZ96" s="43"/>
      <c r="BA96" s="43"/>
      <c r="BB96" s="43"/>
      <c r="BC96" s="43"/>
      <c r="BD96" s="43"/>
      <c r="BE96" s="43"/>
      <c r="BF96" s="43"/>
      <c r="BG96" s="43"/>
      <c r="BH96" s="43"/>
      <c r="BJ96" s="43"/>
      <c r="BK96" s="43"/>
      <c r="BL96" s="43"/>
      <c r="BM96" s="43"/>
      <c r="BN96" s="43"/>
      <c r="BO96" s="43"/>
      <c r="BP96" s="43"/>
      <c r="BQ96" s="43"/>
      <c r="BR96" s="43"/>
      <c r="BS96" s="43"/>
      <c r="BU96" s="43"/>
      <c r="BV96" s="43"/>
      <c r="BW96" s="43"/>
      <c r="BX96" s="43"/>
      <c r="BY96" s="43"/>
      <c r="BZ96" s="43"/>
      <c r="CA96" s="43"/>
      <c r="CB96" s="43"/>
      <c r="CC96" s="43"/>
      <c r="CD96" s="43"/>
      <c r="CF96" s="43"/>
      <c r="CG96" s="43"/>
      <c r="CH96" s="43"/>
      <c r="CI96" s="43"/>
      <c r="CJ96" s="43"/>
      <c r="CK96" s="43"/>
      <c r="CL96" s="43"/>
      <c r="CM96" s="43"/>
      <c r="CN96" s="43"/>
      <c r="CO96" s="43"/>
      <c r="CQ96" s="43"/>
      <c r="CR96" s="43"/>
      <c r="CS96" s="43"/>
      <c r="CT96" s="43"/>
      <c r="CU96" s="43"/>
      <c r="CV96" s="43"/>
      <c r="CW96" s="43"/>
      <c r="CX96" s="43"/>
      <c r="CY96" s="43"/>
      <c r="CZ96" s="43"/>
      <c r="DB96" s="43"/>
      <c r="DC96" s="43"/>
      <c r="DD96" s="43"/>
      <c r="DE96" s="43"/>
      <c r="DF96" s="43"/>
      <c r="DG96" s="43"/>
      <c r="DH96" s="43"/>
      <c r="DI96" s="43"/>
      <c r="DJ96" s="43"/>
      <c r="DK96" s="43"/>
      <c r="DM96" s="43"/>
      <c r="DN96" s="43"/>
      <c r="DO96" s="43"/>
      <c r="DP96" s="43"/>
      <c r="DQ96" s="43"/>
      <c r="DR96" s="43"/>
      <c r="DS96" s="43"/>
      <c r="DT96" s="43"/>
      <c r="DU96" s="43"/>
      <c r="DV96" s="43"/>
      <c r="DX96" s="43"/>
      <c r="DY96" s="43"/>
    </row>
    <row r="97" spans="1:129" x14ac:dyDescent="0.35">
      <c r="B97" t="s">
        <v>93</v>
      </c>
      <c r="C97" s="43">
        <f t="shared" si="9"/>
        <v>0.39990058489746999</v>
      </c>
      <c r="D97" s="43">
        <f t="shared" si="10"/>
        <v>0.31203024714701999</v>
      </c>
      <c r="E97" s="43">
        <f t="shared" si="11"/>
        <v>0.50381943171304</v>
      </c>
      <c r="F97" s="43">
        <f t="shared" si="12"/>
        <v>0.62304678522137003</v>
      </c>
      <c r="G97" s="43">
        <f t="shared" si="13"/>
        <v>0.52197542195580005</v>
      </c>
      <c r="H97" s="43">
        <f t="shared" si="14"/>
        <v>0.35427360517247997</v>
      </c>
      <c r="I97" s="43">
        <f t="shared" si="15"/>
        <v>0.43064447833903002</v>
      </c>
      <c r="J97" s="43">
        <f t="shared" si="16"/>
        <v>0.51352935428186997</v>
      </c>
      <c r="K97" s="43">
        <f t="shared" si="17"/>
        <v>0.40600475515671997</v>
      </c>
      <c r="L97" s="43">
        <f t="shared" si="18"/>
        <v>0.47116013238263993</v>
      </c>
      <c r="M97" s="43">
        <f t="shared" si="19"/>
        <v>0.34424726821101004</v>
      </c>
      <c r="N97" s="43">
        <f t="shared" si="20"/>
        <v>0.36974500937549998</v>
      </c>
      <c r="O97" s="43"/>
      <c r="P97">
        <v>8</v>
      </c>
      <c r="Q97" t="s">
        <v>93</v>
      </c>
      <c r="R97" s="26" t="str">
        <f t="shared" si="36"/>
        <v/>
      </c>
      <c r="S97" s="26" t="str">
        <f t="shared" si="37"/>
        <v/>
      </c>
      <c r="T97" s="26" t="str">
        <f t="shared" si="38"/>
        <v/>
      </c>
      <c r="U97" s="26" t="str">
        <f t="shared" si="39"/>
        <v/>
      </c>
      <c r="V97" s="26" t="str">
        <f t="shared" si="40"/>
        <v/>
      </c>
      <c r="W97" s="26" t="str">
        <f t="shared" si="41"/>
        <v/>
      </c>
      <c r="X97" s="26" t="str">
        <f t="shared" si="42"/>
        <v/>
      </c>
      <c r="Y97" s="26" t="str">
        <f t="shared" si="43"/>
        <v/>
      </c>
      <c r="Z97" s="26" t="str">
        <f t="shared" si="44"/>
        <v/>
      </c>
      <c r="AA97" s="26" t="str">
        <f t="shared" si="45"/>
        <v/>
      </c>
      <c r="AB97" s="26" t="str">
        <f t="shared" si="46"/>
        <v/>
      </c>
      <c r="AC97" s="26" t="str">
        <f t="shared" si="47"/>
        <v/>
      </c>
      <c r="AD97" s="43"/>
      <c r="AH97" s="63"/>
      <c r="AI97" s="43"/>
      <c r="AJ97" s="43"/>
      <c r="AK97" s="43"/>
      <c r="AL97" s="43"/>
      <c r="AN97" s="43"/>
      <c r="AO97" s="43"/>
      <c r="AP97" s="43"/>
      <c r="AQ97" s="43"/>
      <c r="AR97" s="43"/>
      <c r="AS97" s="43"/>
      <c r="AT97" s="43"/>
      <c r="AU97" s="43"/>
      <c r="AV97" s="43"/>
      <c r="AW97" s="43"/>
      <c r="AY97" s="43"/>
      <c r="AZ97" s="43"/>
      <c r="BA97" s="43"/>
      <c r="BB97" s="43"/>
      <c r="BC97" s="43"/>
      <c r="BD97" s="43"/>
      <c r="BE97" s="43"/>
      <c r="BF97" s="43"/>
      <c r="BG97" s="43"/>
      <c r="BH97" s="43"/>
      <c r="BJ97" s="43"/>
      <c r="BK97" s="43"/>
      <c r="BL97" s="43"/>
      <c r="BM97" s="43"/>
      <c r="BN97" s="43"/>
      <c r="BO97" s="43"/>
      <c r="BP97" s="43"/>
      <c r="BQ97" s="43"/>
      <c r="BR97" s="43"/>
      <c r="BS97" s="43"/>
      <c r="BU97" s="43"/>
      <c r="BV97" s="43"/>
      <c r="BW97" s="43"/>
      <c r="BX97" s="43"/>
      <c r="BY97" s="43"/>
      <c r="BZ97" s="43"/>
      <c r="CA97" s="43"/>
      <c r="CB97" s="43"/>
      <c r="CC97" s="43"/>
      <c r="CD97" s="43"/>
      <c r="CF97" s="43"/>
      <c r="CG97" s="43"/>
      <c r="CH97" s="43"/>
      <c r="CI97" s="43"/>
      <c r="CJ97" s="43"/>
      <c r="CK97" s="43"/>
      <c r="CL97" s="43"/>
      <c r="CM97" s="43"/>
      <c r="CN97" s="43"/>
      <c r="CO97" s="43"/>
      <c r="CQ97" s="43"/>
      <c r="CR97" s="43"/>
      <c r="CS97" s="43"/>
      <c r="CT97" s="43"/>
      <c r="CU97" s="43"/>
      <c r="CV97" s="43"/>
      <c r="CW97" s="43"/>
      <c r="CX97" s="43"/>
      <c r="CY97" s="43"/>
      <c r="CZ97" s="43"/>
      <c r="DB97" s="43"/>
      <c r="DC97" s="43"/>
      <c r="DD97" s="43"/>
      <c r="DE97" s="43"/>
      <c r="DF97" s="43"/>
      <c r="DG97" s="43"/>
      <c r="DH97" s="43"/>
      <c r="DI97" s="43"/>
      <c r="DJ97" s="43"/>
      <c r="DK97" s="43"/>
      <c r="DM97" s="43"/>
      <c r="DN97" s="43"/>
      <c r="DO97" s="43"/>
      <c r="DP97" s="43"/>
      <c r="DQ97" s="43"/>
      <c r="DR97" s="43"/>
      <c r="DS97" s="43"/>
      <c r="DT97" s="43"/>
      <c r="DU97" s="43"/>
      <c r="DV97" s="43"/>
      <c r="DX97" s="43"/>
      <c r="DY97" s="43"/>
    </row>
    <row r="98" spans="1:129" x14ac:dyDescent="0.35">
      <c r="B98" t="s">
        <v>94</v>
      </c>
      <c r="C98" s="43">
        <f t="shared" si="9"/>
        <v>0.50089719426242996</v>
      </c>
      <c r="D98" s="43">
        <f t="shared" si="10"/>
        <v>0.29757467664339998</v>
      </c>
      <c r="E98" s="43">
        <f t="shared" si="11"/>
        <v>0.57803612197686005</v>
      </c>
      <c r="F98" s="43">
        <f t="shared" si="12"/>
        <v>0.67998051360966993</v>
      </c>
      <c r="G98" s="43">
        <f t="shared" si="13"/>
        <v>0.63931645944329007</v>
      </c>
      <c r="H98" s="43">
        <f t="shared" si="14"/>
        <v>0.43830561516072003</v>
      </c>
      <c r="I98" s="43">
        <f t="shared" si="15"/>
        <v>0.48612554871681002</v>
      </c>
      <c r="J98" s="43">
        <f t="shared" si="16"/>
        <v>0.53437384537442001</v>
      </c>
      <c r="K98" s="43">
        <f t="shared" si="17"/>
        <v>0.53043710057206006</v>
      </c>
      <c r="L98" s="43">
        <f t="shared" si="18"/>
        <v>0.49900178424434</v>
      </c>
      <c r="M98" s="43">
        <f t="shared" si="19"/>
        <v>0.36686465366272003</v>
      </c>
      <c r="N98" s="43">
        <f t="shared" si="20"/>
        <v>0.40624743391466994</v>
      </c>
      <c r="O98" s="43"/>
      <c r="P98">
        <v>9</v>
      </c>
      <c r="Q98" t="s">
        <v>94</v>
      </c>
      <c r="R98" s="26" t="str">
        <f t="shared" si="36"/>
        <v/>
      </c>
      <c r="S98" s="26" t="str">
        <f t="shared" si="37"/>
        <v/>
      </c>
      <c r="T98" s="26" t="str">
        <f t="shared" si="38"/>
        <v/>
      </c>
      <c r="U98" s="26" t="str">
        <f t="shared" si="39"/>
        <v/>
      </c>
      <c r="V98" s="26" t="str">
        <f t="shared" si="40"/>
        <v/>
      </c>
      <c r="W98" s="26" t="str">
        <f t="shared" si="41"/>
        <v/>
      </c>
      <c r="X98" s="26" t="str">
        <f t="shared" si="42"/>
        <v/>
      </c>
      <c r="Y98" s="26" t="str">
        <f t="shared" si="43"/>
        <v/>
      </c>
      <c r="Z98" s="26" t="str">
        <f t="shared" si="44"/>
        <v/>
      </c>
      <c r="AA98" s="26" t="str">
        <f t="shared" si="45"/>
        <v/>
      </c>
      <c r="AB98" s="26" t="str">
        <f t="shared" si="46"/>
        <v/>
      </c>
      <c r="AC98" s="26" t="str">
        <f t="shared" si="47"/>
        <v/>
      </c>
      <c r="AD98" s="43"/>
      <c r="AH98" s="63"/>
      <c r="AI98" s="43"/>
      <c r="AJ98" s="43"/>
      <c r="AK98" s="43"/>
      <c r="AL98" s="43"/>
      <c r="AN98" s="43"/>
      <c r="AO98" s="43"/>
      <c r="AP98" s="43"/>
      <c r="AQ98" s="43"/>
      <c r="AR98" s="43"/>
      <c r="AS98" s="43"/>
      <c r="AT98" s="43"/>
      <c r="AU98" s="43"/>
      <c r="AV98" s="43"/>
      <c r="AW98" s="43"/>
      <c r="AY98" s="43"/>
      <c r="AZ98" s="43"/>
      <c r="BA98" s="43"/>
      <c r="BB98" s="43"/>
      <c r="BC98" s="43"/>
      <c r="BD98" s="43"/>
      <c r="BE98" s="43"/>
      <c r="BF98" s="43"/>
      <c r="BG98" s="43"/>
      <c r="BH98" s="43"/>
      <c r="BJ98" s="43"/>
      <c r="BK98" s="43"/>
      <c r="BL98" s="43"/>
      <c r="BM98" s="43"/>
      <c r="BN98" s="43"/>
      <c r="BO98" s="43"/>
      <c r="BP98" s="43"/>
      <c r="BQ98" s="43"/>
      <c r="BR98" s="43"/>
      <c r="BS98" s="43"/>
      <c r="BU98" s="43"/>
      <c r="BV98" s="43"/>
      <c r="BW98" s="43"/>
      <c r="BX98" s="43"/>
      <c r="BY98" s="43"/>
      <c r="BZ98" s="43"/>
      <c r="CA98" s="43"/>
      <c r="CB98" s="43"/>
      <c r="CC98" s="43"/>
      <c r="CD98" s="43"/>
      <c r="CF98" s="43"/>
      <c r="CG98" s="43"/>
      <c r="CH98" s="43"/>
      <c r="CI98" s="43"/>
      <c r="CJ98" s="43"/>
      <c r="CK98" s="43"/>
      <c r="CL98" s="43"/>
      <c r="CM98" s="43"/>
      <c r="CN98" s="43"/>
      <c r="CO98" s="43"/>
      <c r="CQ98" s="43"/>
      <c r="CR98" s="43"/>
      <c r="CS98" s="43"/>
      <c r="CT98" s="43"/>
      <c r="CU98" s="43"/>
      <c r="CV98" s="43"/>
      <c r="CW98" s="43"/>
      <c r="CX98" s="43"/>
      <c r="CY98" s="43"/>
      <c r="CZ98" s="43"/>
      <c r="DB98" s="43"/>
      <c r="DC98" s="43"/>
      <c r="DD98" s="43"/>
      <c r="DE98" s="43"/>
      <c r="DF98" s="43"/>
      <c r="DG98" s="43"/>
      <c r="DH98" s="43"/>
      <c r="DI98" s="43"/>
      <c r="DJ98" s="43"/>
      <c r="DK98" s="43"/>
      <c r="DM98" s="43"/>
      <c r="DN98" s="43"/>
      <c r="DO98" s="43"/>
      <c r="DP98" s="43"/>
      <c r="DQ98" s="43"/>
      <c r="DR98" s="43"/>
      <c r="DS98" s="43"/>
      <c r="DT98" s="43"/>
      <c r="DU98" s="43"/>
      <c r="DV98" s="43"/>
      <c r="DX98" s="43"/>
      <c r="DY98" s="43"/>
    </row>
    <row r="99" spans="1:129" x14ac:dyDescent="0.35">
      <c r="B99" t="s">
        <v>95</v>
      </c>
      <c r="C99" s="43">
        <f t="shared" si="9"/>
        <v>0.59113595685397002</v>
      </c>
      <c r="D99" s="43">
        <f t="shared" si="10"/>
        <v>0.29385699259836001</v>
      </c>
      <c r="E99" s="43">
        <f t="shared" si="11"/>
        <v>0.63708967508758996</v>
      </c>
      <c r="F99" s="43">
        <f t="shared" si="12"/>
        <v>0.74972738284525009</v>
      </c>
      <c r="G99" s="43">
        <f t="shared" si="13"/>
        <v>0.68796432623973003</v>
      </c>
      <c r="H99" s="43">
        <f t="shared" si="14"/>
        <v>0.55939810892289998</v>
      </c>
      <c r="I99" s="43">
        <f t="shared" si="15"/>
        <v>0.48475273176056</v>
      </c>
      <c r="J99" s="43">
        <f t="shared" si="16"/>
        <v>0.62972387299311006</v>
      </c>
      <c r="K99" s="43">
        <f t="shared" si="17"/>
        <v>0.55959879816322999</v>
      </c>
      <c r="L99" s="43">
        <f t="shared" si="18"/>
        <v>0.59167041439479007</v>
      </c>
      <c r="M99" s="43">
        <f t="shared" si="19"/>
        <v>0.48340728566231</v>
      </c>
      <c r="N99" s="43">
        <f t="shared" si="20"/>
        <v>0.46453819526397999</v>
      </c>
      <c r="O99" s="43"/>
      <c r="P99">
        <v>10</v>
      </c>
      <c r="Q99" t="s">
        <v>95</v>
      </c>
      <c r="R99" s="26" t="str">
        <f t="shared" si="36"/>
        <v/>
      </c>
      <c r="S99" s="26" t="str">
        <f t="shared" si="37"/>
        <v/>
      </c>
      <c r="T99" s="26" t="str">
        <f t="shared" si="38"/>
        <v/>
      </c>
      <c r="U99" s="26" t="str">
        <f t="shared" si="39"/>
        <v/>
      </c>
      <c r="V99" s="26" t="str">
        <f t="shared" si="40"/>
        <v/>
      </c>
      <c r="W99" s="26" t="str">
        <f t="shared" si="41"/>
        <v/>
      </c>
      <c r="X99" s="26" t="str">
        <f t="shared" si="42"/>
        <v/>
      </c>
      <c r="Y99" s="26" t="str">
        <f t="shared" si="43"/>
        <v/>
      </c>
      <c r="Z99" s="26" t="str">
        <f t="shared" si="44"/>
        <v/>
      </c>
      <c r="AA99" s="26" t="str">
        <f t="shared" si="45"/>
        <v/>
      </c>
      <c r="AB99" s="26" t="str">
        <f t="shared" si="46"/>
        <v/>
      </c>
      <c r="AC99" s="26" t="str">
        <f t="shared" si="47"/>
        <v/>
      </c>
      <c r="AD99" s="43"/>
      <c r="AH99" s="63"/>
      <c r="AI99" s="43"/>
      <c r="AJ99" s="43"/>
      <c r="AK99" s="43"/>
      <c r="AL99" s="43"/>
      <c r="AN99" s="43"/>
      <c r="AO99" s="43"/>
      <c r="AP99" s="43"/>
      <c r="AQ99" s="43"/>
      <c r="AR99" s="43"/>
      <c r="AS99" s="43"/>
      <c r="AT99" s="43"/>
      <c r="AU99" s="43"/>
      <c r="AV99" s="43"/>
      <c r="AW99" s="43"/>
      <c r="AY99" s="43"/>
      <c r="AZ99" s="43"/>
      <c r="BA99" s="43"/>
      <c r="BB99" s="43"/>
      <c r="BC99" s="43"/>
      <c r="BD99" s="43"/>
      <c r="BE99" s="43"/>
      <c r="BF99" s="43"/>
      <c r="BG99" s="43"/>
      <c r="BH99" s="43"/>
      <c r="BJ99" s="43"/>
      <c r="BK99" s="43"/>
      <c r="BL99" s="43"/>
      <c r="BM99" s="43"/>
      <c r="BN99" s="43"/>
      <c r="BO99" s="43"/>
      <c r="BP99" s="43"/>
      <c r="BQ99" s="43"/>
      <c r="BR99" s="43"/>
      <c r="BS99" s="43"/>
      <c r="BU99" s="43"/>
      <c r="BV99" s="43"/>
      <c r="BW99" s="43"/>
      <c r="BX99" s="43"/>
      <c r="BY99" s="43"/>
      <c r="BZ99" s="43"/>
      <c r="CA99" s="43"/>
      <c r="CB99" s="43"/>
      <c r="CC99" s="43"/>
      <c r="CD99" s="43"/>
      <c r="CF99" s="43"/>
      <c r="CG99" s="43"/>
      <c r="CH99" s="43"/>
      <c r="CI99" s="43"/>
      <c r="CJ99" s="43"/>
      <c r="CK99" s="43"/>
      <c r="CL99" s="43"/>
      <c r="CM99" s="43"/>
      <c r="CN99" s="43"/>
      <c r="CO99" s="43"/>
      <c r="CQ99" s="43"/>
      <c r="CR99" s="43"/>
      <c r="CS99" s="43"/>
      <c r="CT99" s="43"/>
      <c r="CU99" s="43"/>
      <c r="CV99" s="43"/>
      <c r="CW99" s="43"/>
      <c r="CX99" s="43"/>
      <c r="CY99" s="43"/>
      <c r="CZ99" s="43"/>
      <c r="DB99" s="43"/>
      <c r="DC99" s="43"/>
      <c r="DD99" s="43"/>
      <c r="DE99" s="43"/>
      <c r="DF99" s="43"/>
      <c r="DG99" s="43"/>
      <c r="DH99" s="43"/>
      <c r="DI99" s="43"/>
      <c r="DJ99" s="43"/>
      <c r="DK99" s="43"/>
      <c r="DM99" s="43"/>
      <c r="DN99" s="43"/>
      <c r="DO99" s="43"/>
      <c r="DP99" s="43"/>
      <c r="DQ99" s="43"/>
      <c r="DR99" s="43"/>
      <c r="DS99" s="43"/>
      <c r="DT99" s="43"/>
      <c r="DU99" s="43"/>
      <c r="DV99" s="43"/>
      <c r="DX99" s="43"/>
      <c r="DY99" s="43"/>
    </row>
    <row r="100" spans="1:129" x14ac:dyDescent="0.35">
      <c r="B100" t="s">
        <v>96</v>
      </c>
      <c r="C100" s="43">
        <f t="shared" si="9"/>
        <v>0.68028903970129007</v>
      </c>
      <c r="D100" s="43">
        <f t="shared" si="10"/>
        <v>0.35627481663096994</v>
      </c>
      <c r="E100" s="43">
        <f t="shared" si="11"/>
        <v>0.73797338129502998</v>
      </c>
      <c r="F100" s="43">
        <f t="shared" si="12"/>
        <v>0.80488996273650004</v>
      </c>
      <c r="G100" s="43">
        <f t="shared" si="13"/>
        <v>0.75574961610939995</v>
      </c>
      <c r="H100" s="43">
        <f t="shared" si="14"/>
        <v>0.61682509855428003</v>
      </c>
      <c r="I100" s="43">
        <f t="shared" si="15"/>
        <v>0.55088537004809002</v>
      </c>
      <c r="J100" s="43">
        <f t="shared" si="16"/>
        <v>0.68233098743489995</v>
      </c>
      <c r="K100" s="43">
        <f t="shared" si="17"/>
        <v>0.68060427793657996</v>
      </c>
      <c r="L100" s="43">
        <f t="shared" si="18"/>
        <v>0.70629859184058996</v>
      </c>
      <c r="M100" s="43">
        <f t="shared" si="19"/>
        <v>0.52457995517630995</v>
      </c>
      <c r="N100" s="43">
        <f t="shared" si="20"/>
        <v>0.60159728494697007</v>
      </c>
      <c r="O100" s="43"/>
      <c r="P100">
        <v>11</v>
      </c>
      <c r="Q100" t="s">
        <v>96</v>
      </c>
      <c r="R100" s="26" t="str">
        <f t="shared" si="36"/>
        <v/>
      </c>
      <c r="S100" s="26" t="str">
        <f t="shared" si="37"/>
        <v/>
      </c>
      <c r="T100" s="26" t="str">
        <f t="shared" si="38"/>
        <v/>
      </c>
      <c r="U100" s="26" t="str">
        <f t="shared" si="39"/>
        <v/>
      </c>
      <c r="V100" s="26" t="str">
        <f t="shared" si="40"/>
        <v/>
      </c>
      <c r="W100" s="26" t="str">
        <f t="shared" si="41"/>
        <v/>
      </c>
      <c r="X100" s="26" t="str">
        <f t="shared" si="42"/>
        <v/>
      </c>
      <c r="Y100" s="26" t="str">
        <f t="shared" si="43"/>
        <v/>
      </c>
      <c r="Z100" s="26" t="str">
        <f t="shared" si="44"/>
        <v/>
      </c>
      <c r="AA100" s="26" t="str">
        <f t="shared" si="45"/>
        <v/>
      </c>
      <c r="AB100" s="26" t="str">
        <f t="shared" si="46"/>
        <v/>
      </c>
      <c r="AC100" s="26" t="str">
        <f t="shared" si="47"/>
        <v/>
      </c>
      <c r="AD100" s="43"/>
      <c r="AH100" s="63"/>
      <c r="AI100" s="43"/>
      <c r="AJ100" s="43"/>
      <c r="AK100" s="43"/>
      <c r="AL100" s="43"/>
      <c r="AN100" s="43"/>
      <c r="AO100" s="43"/>
      <c r="AP100" s="43"/>
      <c r="AQ100" s="43"/>
      <c r="AR100" s="43"/>
      <c r="AS100" s="43"/>
      <c r="AT100" s="43"/>
      <c r="AU100" s="43"/>
      <c r="AV100" s="43"/>
      <c r="AW100" s="43"/>
      <c r="AY100" s="43"/>
      <c r="AZ100" s="43"/>
      <c r="BA100" s="43"/>
      <c r="BB100" s="43"/>
      <c r="BC100" s="43"/>
      <c r="BD100" s="43"/>
      <c r="BE100" s="43"/>
      <c r="BF100" s="43"/>
      <c r="BG100" s="43"/>
      <c r="BH100" s="43"/>
      <c r="BJ100" s="43"/>
      <c r="BK100" s="43"/>
      <c r="BL100" s="43"/>
      <c r="BM100" s="43"/>
      <c r="BN100" s="43"/>
      <c r="BO100" s="43"/>
      <c r="BP100" s="43"/>
      <c r="BQ100" s="43"/>
      <c r="BR100" s="43"/>
      <c r="BS100" s="43"/>
      <c r="BU100" s="43"/>
      <c r="BV100" s="43"/>
      <c r="BW100" s="43"/>
      <c r="BX100" s="43"/>
      <c r="BY100" s="43"/>
      <c r="BZ100" s="43"/>
      <c r="CA100" s="43"/>
      <c r="CB100" s="43"/>
      <c r="CC100" s="43"/>
      <c r="CD100" s="43"/>
      <c r="CF100" s="43"/>
      <c r="CG100" s="43"/>
      <c r="CH100" s="43"/>
      <c r="CI100" s="43"/>
      <c r="CJ100" s="43"/>
      <c r="CK100" s="43"/>
      <c r="CL100" s="43"/>
      <c r="CM100" s="43"/>
      <c r="CN100" s="43"/>
      <c r="CO100" s="43"/>
      <c r="CQ100" s="43"/>
      <c r="CR100" s="43"/>
      <c r="CS100" s="43"/>
      <c r="CT100" s="43"/>
      <c r="CU100" s="43"/>
      <c r="CV100" s="43"/>
      <c r="CW100" s="43"/>
      <c r="CX100" s="43"/>
      <c r="CY100" s="43"/>
      <c r="CZ100" s="43"/>
      <c r="DB100" s="43"/>
      <c r="DC100" s="43"/>
      <c r="DD100" s="43"/>
      <c r="DE100" s="43"/>
      <c r="DF100" s="43"/>
      <c r="DG100" s="43"/>
      <c r="DH100" s="43"/>
      <c r="DI100" s="43"/>
      <c r="DJ100" s="43"/>
      <c r="DK100" s="43"/>
      <c r="DM100" s="43"/>
      <c r="DN100" s="43"/>
      <c r="DO100" s="43"/>
      <c r="DP100" s="43"/>
      <c r="DQ100" s="43"/>
      <c r="DR100" s="43"/>
      <c r="DS100" s="43"/>
      <c r="DT100" s="43"/>
      <c r="DU100" s="43"/>
      <c r="DV100" s="43"/>
      <c r="DX100" s="43"/>
      <c r="DY100" s="43"/>
    </row>
    <row r="101" spans="1:129" x14ac:dyDescent="0.35">
      <c r="B101" t="s">
        <v>33</v>
      </c>
      <c r="C101" s="43">
        <f t="shared" si="9"/>
        <v>0.37340698064097999</v>
      </c>
      <c r="D101" s="43">
        <f t="shared" si="10"/>
        <v>0.31039189640799997</v>
      </c>
      <c r="E101" s="43">
        <f t="shared" si="11"/>
        <v>0.52603122230206001</v>
      </c>
      <c r="F101" s="43">
        <f t="shared" si="12"/>
        <v>0.62975667866951002</v>
      </c>
      <c r="G101" s="43">
        <f t="shared" si="13"/>
        <v>0.63893384945222009</v>
      </c>
      <c r="H101" s="43">
        <f t="shared" si="14"/>
        <v>0.32457648149638002</v>
      </c>
      <c r="I101" s="43">
        <f t="shared" si="15"/>
        <v>0.46112440579391001</v>
      </c>
      <c r="J101" s="43">
        <f t="shared" si="16"/>
        <v>0.37615725909768005</v>
      </c>
      <c r="K101" s="43">
        <f t="shared" si="17"/>
        <v>0.38839175640221002</v>
      </c>
      <c r="L101" s="43">
        <f t="shared" si="18"/>
        <v>0.41858841120031998</v>
      </c>
      <c r="M101" s="43">
        <f t="shared" si="19"/>
        <v>0.34644971536864999</v>
      </c>
      <c r="N101" s="43">
        <f t="shared" si="20"/>
        <v>0.30199097130057001</v>
      </c>
      <c r="O101" s="43"/>
      <c r="P101">
        <v>12</v>
      </c>
      <c r="Q101" t="s">
        <v>33</v>
      </c>
      <c r="R101" s="26">
        <f t="shared" si="36"/>
        <v>0.37340698064097999</v>
      </c>
      <c r="S101" s="26">
        <f t="shared" si="37"/>
        <v>0.31039189640799997</v>
      </c>
      <c r="T101" s="26">
        <f t="shared" si="38"/>
        <v>0.52603122230206001</v>
      </c>
      <c r="U101" s="26">
        <f t="shared" si="39"/>
        <v>0.62975667866951002</v>
      </c>
      <c r="V101" s="26">
        <f t="shared" si="40"/>
        <v>0.63893384945222009</v>
      </c>
      <c r="W101" s="26">
        <f t="shared" si="41"/>
        <v>0.32457648149638002</v>
      </c>
      <c r="X101" s="26">
        <f t="shared" si="42"/>
        <v>0.46112440579391001</v>
      </c>
      <c r="Y101" s="26">
        <f t="shared" si="43"/>
        <v>0.37615725909768005</v>
      </c>
      <c r="Z101" s="26">
        <f t="shared" si="44"/>
        <v>0.38839175640221002</v>
      </c>
      <c r="AA101" s="26">
        <f t="shared" si="45"/>
        <v>0.41858841120031998</v>
      </c>
      <c r="AB101" s="26">
        <f t="shared" si="46"/>
        <v>0.34644971536864999</v>
      </c>
      <c r="AC101" s="26">
        <f t="shared" si="47"/>
        <v>0.30199097130057001</v>
      </c>
      <c r="AD101" s="43"/>
      <c r="AH101" s="63"/>
      <c r="AI101" s="43"/>
      <c r="AJ101" s="43"/>
      <c r="AK101" s="43"/>
      <c r="AL101" s="43"/>
      <c r="AN101" s="43"/>
      <c r="AO101" s="43"/>
      <c r="AP101" s="43"/>
      <c r="AQ101" s="43"/>
      <c r="AR101" s="43"/>
      <c r="AS101" s="43"/>
      <c r="AT101" s="43"/>
      <c r="AU101" s="43"/>
      <c r="AV101" s="43"/>
      <c r="AW101" s="43"/>
      <c r="AY101" s="43"/>
      <c r="AZ101" s="43"/>
      <c r="BA101" s="43"/>
      <c r="BB101" s="43"/>
      <c r="BC101" s="43"/>
      <c r="BD101" s="43"/>
      <c r="BE101" s="43"/>
      <c r="BF101" s="43"/>
      <c r="BG101" s="43"/>
      <c r="BH101" s="43"/>
      <c r="BJ101" s="43"/>
      <c r="BK101" s="43"/>
      <c r="BL101" s="43"/>
      <c r="BM101" s="43"/>
      <c r="BN101" s="43"/>
      <c r="BO101" s="43"/>
      <c r="BP101" s="43"/>
      <c r="BQ101" s="43"/>
      <c r="BR101" s="43"/>
      <c r="BS101" s="43"/>
      <c r="BU101" s="43"/>
      <c r="BV101" s="43"/>
      <c r="BW101" s="43"/>
      <c r="BX101" s="43"/>
      <c r="BY101" s="43"/>
      <c r="BZ101" s="43"/>
      <c r="CA101" s="43"/>
      <c r="CB101" s="43"/>
      <c r="CC101" s="43"/>
      <c r="CD101" s="43"/>
      <c r="CF101" s="43"/>
      <c r="CG101" s="43"/>
      <c r="CH101" s="43"/>
      <c r="CI101" s="43"/>
      <c r="CJ101" s="43"/>
      <c r="CK101" s="43"/>
      <c r="CL101" s="43"/>
      <c r="CM101" s="43"/>
      <c r="CN101" s="43"/>
      <c r="CO101" s="43"/>
      <c r="CQ101" s="43"/>
      <c r="CR101" s="43"/>
      <c r="CS101" s="43"/>
      <c r="CT101" s="43"/>
      <c r="CU101" s="43"/>
      <c r="CV101" s="43"/>
      <c r="CW101" s="43"/>
      <c r="CX101" s="43"/>
      <c r="CY101" s="43"/>
      <c r="CZ101" s="43"/>
      <c r="DB101" s="43"/>
      <c r="DC101" s="43"/>
      <c r="DD101" s="43"/>
      <c r="DE101" s="43"/>
      <c r="DF101" s="43"/>
      <c r="DG101" s="43"/>
      <c r="DH101" s="43"/>
      <c r="DI101" s="43"/>
      <c r="DJ101" s="43"/>
      <c r="DK101" s="43"/>
      <c r="DM101" s="43"/>
      <c r="DN101" s="43"/>
      <c r="DO101" s="43"/>
      <c r="DP101" s="43"/>
      <c r="DQ101" s="43"/>
      <c r="DR101" s="43"/>
      <c r="DS101" s="43"/>
      <c r="DT101" s="43"/>
      <c r="DU101" s="43"/>
      <c r="DV101" s="43"/>
      <c r="DX101" s="43"/>
      <c r="DY101" s="43"/>
    </row>
    <row r="102" spans="1:129" x14ac:dyDescent="0.35">
      <c r="B102" t="s">
        <v>97</v>
      </c>
      <c r="C102" s="43">
        <f t="shared" si="9"/>
        <v>0.60019437219937999</v>
      </c>
      <c r="D102" s="43">
        <f t="shared" si="10"/>
        <v>0.29291420809773</v>
      </c>
      <c r="E102" s="43">
        <f t="shared" si="11"/>
        <v>0.64635008209230005</v>
      </c>
      <c r="F102" s="43">
        <f t="shared" si="12"/>
        <v>0.74662955568369993</v>
      </c>
      <c r="G102" s="43">
        <f t="shared" si="13"/>
        <v>0.70987679001046</v>
      </c>
      <c r="H102" s="43">
        <f t="shared" si="14"/>
        <v>0.51779065678885994</v>
      </c>
      <c r="I102" s="43">
        <f t="shared" si="15"/>
        <v>0.50561360406174005</v>
      </c>
      <c r="J102" s="43">
        <f t="shared" si="16"/>
        <v>0.62128283263617001</v>
      </c>
      <c r="K102" s="43">
        <f t="shared" si="17"/>
        <v>0.62369803055738993</v>
      </c>
      <c r="L102" s="43">
        <f t="shared" si="18"/>
        <v>0.60799425282379005</v>
      </c>
      <c r="M102" s="43">
        <f t="shared" si="19"/>
        <v>0.44659437767202997</v>
      </c>
      <c r="N102" s="43">
        <f t="shared" si="20"/>
        <v>0.47268457605361996</v>
      </c>
      <c r="O102" s="43"/>
      <c r="P102">
        <v>13</v>
      </c>
      <c r="Q102" t="s">
        <v>97</v>
      </c>
      <c r="R102" s="26" t="str">
        <f t="shared" si="36"/>
        <v/>
      </c>
      <c r="S102" s="26" t="str">
        <f t="shared" si="37"/>
        <v/>
      </c>
      <c r="T102" s="26" t="str">
        <f t="shared" si="38"/>
        <v/>
      </c>
      <c r="U102" s="26" t="str">
        <f t="shared" si="39"/>
        <v/>
      </c>
      <c r="V102" s="26" t="str">
        <f t="shared" si="40"/>
        <v/>
      </c>
      <c r="W102" s="26" t="str">
        <f t="shared" si="41"/>
        <v/>
      </c>
      <c r="X102" s="26" t="str">
        <f t="shared" si="42"/>
        <v/>
      </c>
      <c r="Y102" s="26" t="str">
        <f t="shared" si="43"/>
        <v/>
      </c>
      <c r="Z102" s="26" t="str">
        <f t="shared" si="44"/>
        <v/>
      </c>
      <c r="AA102" s="26" t="str">
        <f t="shared" si="45"/>
        <v/>
      </c>
      <c r="AB102" s="26" t="str">
        <f t="shared" si="46"/>
        <v/>
      </c>
      <c r="AC102" s="26" t="str">
        <f t="shared" si="47"/>
        <v/>
      </c>
      <c r="AD102" s="43"/>
      <c r="AH102" s="63"/>
      <c r="AI102" s="43"/>
      <c r="AJ102" s="43"/>
      <c r="AK102" s="43"/>
      <c r="AL102" s="43"/>
      <c r="AN102" s="43"/>
      <c r="AO102" s="43"/>
      <c r="AP102" s="43"/>
      <c r="AQ102" s="43"/>
      <c r="AR102" s="43"/>
      <c r="AS102" s="43"/>
      <c r="AT102" s="43"/>
      <c r="AU102" s="43"/>
      <c r="AV102" s="43"/>
      <c r="AW102" s="43"/>
      <c r="AY102" s="43"/>
      <c r="AZ102" s="43"/>
      <c r="BA102" s="43"/>
      <c r="BB102" s="43"/>
      <c r="BC102" s="43"/>
      <c r="BD102" s="43"/>
      <c r="BE102" s="43"/>
      <c r="BF102" s="43"/>
      <c r="BG102" s="43"/>
      <c r="BH102" s="43"/>
      <c r="BJ102" s="43"/>
      <c r="BK102" s="43"/>
      <c r="BL102" s="43"/>
      <c r="BM102" s="43"/>
      <c r="BN102" s="43"/>
      <c r="BO102" s="43"/>
      <c r="BP102" s="43"/>
      <c r="BQ102" s="43"/>
      <c r="BR102" s="43"/>
      <c r="BS102" s="43"/>
      <c r="BU102" s="43"/>
      <c r="BV102" s="43"/>
      <c r="BW102" s="43"/>
      <c r="BX102" s="43"/>
      <c r="BY102" s="43"/>
      <c r="BZ102" s="43"/>
      <c r="CA102" s="43"/>
      <c r="CB102" s="43"/>
      <c r="CC102" s="43"/>
      <c r="CD102" s="43"/>
      <c r="CF102" s="43"/>
      <c r="CG102" s="43"/>
      <c r="CH102" s="43"/>
      <c r="CI102" s="43"/>
      <c r="CJ102" s="43"/>
      <c r="CK102" s="43"/>
      <c r="CL102" s="43"/>
      <c r="CM102" s="43"/>
      <c r="CN102" s="43"/>
      <c r="CO102" s="43"/>
      <c r="CQ102" s="43"/>
      <c r="CR102" s="43"/>
      <c r="CS102" s="43"/>
      <c r="CT102" s="43"/>
      <c r="CU102" s="43"/>
      <c r="CV102" s="43"/>
      <c r="CW102" s="43"/>
      <c r="CX102" s="43"/>
      <c r="CY102" s="43"/>
      <c r="CZ102" s="43"/>
      <c r="DB102" s="43"/>
      <c r="DC102" s="43"/>
      <c r="DD102" s="43"/>
      <c r="DE102" s="43"/>
      <c r="DF102" s="43"/>
      <c r="DG102" s="43"/>
      <c r="DH102" s="43"/>
      <c r="DI102" s="43"/>
      <c r="DJ102" s="43"/>
      <c r="DK102" s="43"/>
      <c r="DM102" s="43"/>
      <c r="DN102" s="43"/>
      <c r="DO102" s="43"/>
      <c r="DP102" s="43"/>
      <c r="DQ102" s="43"/>
      <c r="DR102" s="43"/>
      <c r="DS102" s="43"/>
      <c r="DT102" s="43"/>
      <c r="DU102" s="43"/>
      <c r="DV102" s="43"/>
      <c r="DX102" s="43"/>
      <c r="DY102" s="43"/>
    </row>
    <row r="103" spans="1:129" x14ac:dyDescent="0.35">
      <c r="B103" t="s">
        <v>98</v>
      </c>
      <c r="C103" s="43">
        <f t="shared" si="9"/>
        <v>0.4277322573647</v>
      </c>
      <c r="D103" s="43">
        <f t="shared" si="10"/>
        <v>0.23377863696853599</v>
      </c>
      <c r="E103" s="43">
        <f t="shared" si="11"/>
        <v>0.46253782062851995</v>
      </c>
      <c r="F103" s="43">
        <f t="shared" si="12"/>
        <v>0.62379988509102002</v>
      </c>
      <c r="G103" s="43">
        <f t="shared" si="13"/>
        <v>0.63145143062436992</v>
      </c>
      <c r="H103" s="43">
        <f t="shared" si="14"/>
        <v>0.37151902136519999</v>
      </c>
      <c r="I103" s="43">
        <f t="shared" si="15"/>
        <v>0.46188635314034998</v>
      </c>
      <c r="J103" s="43">
        <f t="shared" si="16"/>
        <v>0.43416922559227</v>
      </c>
      <c r="K103" s="43">
        <f t="shared" si="17"/>
        <v>0.43210165809798001</v>
      </c>
      <c r="L103" s="43">
        <f t="shared" si="18"/>
        <v>0.47580222423584007</v>
      </c>
      <c r="M103" s="43">
        <f t="shared" si="19"/>
        <v>0.23391275662803002</v>
      </c>
      <c r="N103" s="43">
        <f t="shared" si="20"/>
        <v>0.33370513942688002</v>
      </c>
      <c r="O103" s="43"/>
      <c r="P103">
        <v>14</v>
      </c>
      <c r="Q103" t="s">
        <v>98</v>
      </c>
      <c r="R103" s="26" t="str">
        <f t="shared" si="36"/>
        <v/>
      </c>
      <c r="S103" s="26" t="str">
        <f t="shared" si="37"/>
        <v/>
      </c>
      <c r="T103" s="26" t="str">
        <f t="shared" si="38"/>
        <v/>
      </c>
      <c r="U103" s="26" t="str">
        <f t="shared" si="39"/>
        <v/>
      </c>
      <c r="V103" s="26" t="str">
        <f t="shared" si="40"/>
        <v/>
      </c>
      <c r="W103" s="26" t="str">
        <f t="shared" si="41"/>
        <v/>
      </c>
      <c r="X103" s="26" t="str">
        <f t="shared" si="42"/>
        <v/>
      </c>
      <c r="Y103" s="26" t="str">
        <f t="shared" si="43"/>
        <v/>
      </c>
      <c r="Z103" s="26" t="str">
        <f t="shared" si="44"/>
        <v/>
      </c>
      <c r="AA103" s="26" t="str">
        <f t="shared" si="45"/>
        <v/>
      </c>
      <c r="AB103" s="26" t="str">
        <f t="shared" si="46"/>
        <v/>
      </c>
      <c r="AC103" s="26" t="str">
        <f t="shared" si="47"/>
        <v/>
      </c>
      <c r="AD103" s="43"/>
      <c r="AH103" s="63"/>
      <c r="AI103" s="43"/>
      <c r="AJ103" s="43"/>
      <c r="AK103" s="43"/>
      <c r="AL103" s="43"/>
      <c r="AN103" s="43"/>
      <c r="AO103" s="43"/>
      <c r="AP103" s="43"/>
      <c r="AQ103" s="43"/>
      <c r="AR103" s="43"/>
      <c r="AS103" s="43"/>
      <c r="AT103" s="43"/>
      <c r="AU103" s="43"/>
      <c r="AV103" s="43"/>
      <c r="AW103" s="43"/>
      <c r="AY103" s="43"/>
      <c r="AZ103" s="43"/>
      <c r="BA103" s="43"/>
      <c r="BB103" s="43"/>
      <c r="BC103" s="43"/>
      <c r="BD103" s="43"/>
      <c r="BE103" s="43"/>
      <c r="BF103" s="43"/>
      <c r="BG103" s="43"/>
      <c r="BH103" s="43"/>
      <c r="BJ103" s="43"/>
      <c r="BK103" s="43"/>
      <c r="BL103" s="43"/>
      <c r="BM103" s="43"/>
      <c r="BN103" s="43"/>
      <c r="BO103" s="43"/>
      <c r="BP103" s="43"/>
      <c r="BQ103" s="43"/>
      <c r="BR103" s="43"/>
      <c r="BS103" s="43"/>
      <c r="BU103" s="43"/>
      <c r="BV103" s="43"/>
      <c r="BW103" s="43"/>
      <c r="BX103" s="43"/>
      <c r="BY103" s="43"/>
      <c r="BZ103" s="43"/>
      <c r="CA103" s="43"/>
      <c r="CB103" s="43"/>
      <c r="CC103" s="43"/>
      <c r="CD103" s="43"/>
      <c r="CF103" s="43"/>
      <c r="CG103" s="43"/>
      <c r="CH103" s="43"/>
      <c r="CI103" s="43"/>
      <c r="CJ103" s="43"/>
      <c r="CK103" s="43"/>
      <c r="CL103" s="43"/>
      <c r="CM103" s="43"/>
      <c r="CN103" s="43"/>
      <c r="CO103" s="43"/>
      <c r="CQ103" s="43"/>
      <c r="CR103" s="43"/>
      <c r="CS103" s="43"/>
      <c r="CT103" s="43"/>
      <c r="CU103" s="43"/>
      <c r="CV103" s="43"/>
      <c r="CW103" s="43"/>
      <c r="CX103" s="43"/>
      <c r="CY103" s="43"/>
      <c r="CZ103" s="43"/>
      <c r="DB103" s="43"/>
      <c r="DC103" s="43"/>
      <c r="DD103" s="43"/>
      <c r="DE103" s="43"/>
      <c r="DF103" s="43"/>
      <c r="DG103" s="43"/>
      <c r="DH103" s="43"/>
      <c r="DI103" s="43"/>
      <c r="DJ103" s="43"/>
      <c r="DK103" s="43"/>
      <c r="DM103" s="43"/>
      <c r="DN103" s="43"/>
      <c r="DO103" s="43"/>
      <c r="DP103" s="43"/>
      <c r="DQ103" s="43"/>
      <c r="DR103" s="43"/>
      <c r="DS103" s="43"/>
      <c r="DT103" s="43"/>
      <c r="DU103" s="43"/>
      <c r="DV103" s="43"/>
      <c r="DX103" s="43"/>
      <c r="DY103" s="43"/>
    </row>
    <row r="104" spans="1:129" x14ac:dyDescent="0.35">
      <c r="B104" t="s">
        <v>99</v>
      </c>
      <c r="C104" s="43">
        <f t="shared" si="9"/>
        <v>0.60501352922166995</v>
      </c>
      <c r="D104" s="43">
        <f t="shared" si="10"/>
        <v>0.24260651462813701</v>
      </c>
      <c r="E104" s="43">
        <f t="shared" si="11"/>
        <v>0.64364533066361995</v>
      </c>
      <c r="F104" s="43">
        <f t="shared" si="12"/>
        <v>0.72071597279606991</v>
      </c>
      <c r="G104" s="43">
        <f t="shared" si="13"/>
        <v>0.71591969392476007</v>
      </c>
      <c r="H104" s="43">
        <f t="shared" si="14"/>
        <v>0.55714600089987998</v>
      </c>
      <c r="I104" s="43">
        <f t="shared" si="15"/>
        <v>0.52997316908978997</v>
      </c>
      <c r="J104" s="43">
        <f t="shared" si="16"/>
        <v>0.61774251280311998</v>
      </c>
      <c r="K104" s="43">
        <f t="shared" si="17"/>
        <v>0.62257632973775001</v>
      </c>
      <c r="L104" s="43">
        <f t="shared" si="18"/>
        <v>0.64093803393665993</v>
      </c>
      <c r="M104" s="43">
        <f t="shared" si="19"/>
        <v>0.42298587931327991</v>
      </c>
      <c r="N104" s="43">
        <f t="shared" si="20"/>
        <v>0.45146729620772996</v>
      </c>
      <c r="O104" s="43"/>
      <c r="P104">
        <v>15</v>
      </c>
      <c r="Q104" t="s">
        <v>99</v>
      </c>
      <c r="R104" s="26" t="str">
        <f t="shared" si="36"/>
        <v/>
      </c>
      <c r="S104" s="26" t="str">
        <f t="shared" si="37"/>
        <v/>
      </c>
      <c r="T104" s="26" t="str">
        <f t="shared" si="38"/>
        <v/>
      </c>
      <c r="U104" s="26" t="str">
        <f t="shared" si="39"/>
        <v/>
      </c>
      <c r="V104" s="26" t="str">
        <f t="shared" si="40"/>
        <v/>
      </c>
      <c r="W104" s="26" t="str">
        <f t="shared" si="41"/>
        <v/>
      </c>
      <c r="X104" s="26" t="str">
        <f t="shared" si="42"/>
        <v/>
      </c>
      <c r="Y104" s="26" t="str">
        <f t="shared" si="43"/>
        <v/>
      </c>
      <c r="Z104" s="26" t="str">
        <f t="shared" si="44"/>
        <v/>
      </c>
      <c r="AA104" s="26" t="str">
        <f t="shared" si="45"/>
        <v/>
      </c>
      <c r="AB104" s="26" t="str">
        <f t="shared" si="46"/>
        <v/>
      </c>
      <c r="AC104" s="26" t="str">
        <f t="shared" si="47"/>
        <v/>
      </c>
      <c r="AD104" s="43"/>
      <c r="AH104" s="63"/>
      <c r="AI104" s="43"/>
      <c r="AJ104" s="43"/>
      <c r="AK104" s="43"/>
      <c r="AL104" s="43"/>
      <c r="AN104" s="43"/>
      <c r="AO104" s="43"/>
      <c r="AP104" s="43"/>
      <c r="AQ104" s="43"/>
      <c r="AR104" s="43"/>
      <c r="AS104" s="43"/>
      <c r="AT104" s="43"/>
      <c r="AU104" s="43"/>
      <c r="AV104" s="43"/>
      <c r="AW104" s="43"/>
      <c r="AY104" s="43"/>
      <c r="AZ104" s="43"/>
      <c r="BA104" s="43"/>
      <c r="BB104" s="43"/>
      <c r="BC104" s="43"/>
      <c r="BD104" s="43"/>
      <c r="BE104" s="43"/>
      <c r="BF104" s="43"/>
      <c r="BG104" s="43"/>
      <c r="BH104" s="43"/>
      <c r="BJ104" s="43"/>
      <c r="BK104" s="43"/>
      <c r="BL104" s="43"/>
      <c r="BM104" s="43"/>
      <c r="BN104" s="43"/>
      <c r="BO104" s="43"/>
      <c r="BP104" s="43"/>
      <c r="BQ104" s="43"/>
      <c r="BR104" s="43"/>
      <c r="BS104" s="43"/>
      <c r="BU104" s="43"/>
      <c r="BV104" s="43"/>
      <c r="BW104" s="43"/>
      <c r="BX104" s="43"/>
      <c r="BY104" s="43"/>
      <c r="BZ104" s="43"/>
      <c r="CA104" s="43"/>
      <c r="CB104" s="43"/>
      <c r="CC104" s="43"/>
      <c r="CD104" s="43"/>
      <c r="CF104" s="43"/>
      <c r="CG104" s="43"/>
      <c r="CH104" s="43"/>
      <c r="CI104" s="43"/>
      <c r="CJ104" s="43"/>
      <c r="CK104" s="43"/>
      <c r="CL104" s="43"/>
      <c r="CM104" s="43"/>
      <c r="CN104" s="43"/>
      <c r="CO104" s="43"/>
      <c r="CQ104" s="43"/>
      <c r="CR104" s="43"/>
      <c r="CS104" s="43"/>
      <c r="CT104" s="43"/>
      <c r="CU104" s="43"/>
      <c r="CV104" s="43"/>
      <c r="CW104" s="43"/>
      <c r="CX104" s="43"/>
      <c r="CY104" s="43"/>
      <c r="CZ104" s="43"/>
      <c r="DB104" s="43"/>
      <c r="DC104" s="43"/>
      <c r="DD104" s="43"/>
      <c r="DE104" s="43"/>
      <c r="DF104" s="43"/>
      <c r="DG104" s="43"/>
      <c r="DH104" s="43"/>
      <c r="DI104" s="43"/>
      <c r="DJ104" s="43"/>
      <c r="DK104" s="43"/>
      <c r="DM104" s="43"/>
      <c r="DN104" s="43"/>
      <c r="DO104" s="43"/>
      <c r="DP104" s="43"/>
      <c r="DQ104" s="43"/>
      <c r="DR104" s="43"/>
      <c r="DS104" s="43"/>
      <c r="DT104" s="43"/>
      <c r="DU104" s="43"/>
      <c r="DV104" s="43"/>
      <c r="DX104" s="43"/>
      <c r="DY104" s="43"/>
    </row>
    <row r="105" spans="1:129" x14ac:dyDescent="0.35">
      <c r="B105" t="s">
        <v>100</v>
      </c>
      <c r="C105" s="43">
        <f t="shared" si="9"/>
        <v>0.55843142249978994</v>
      </c>
      <c r="D105" s="43">
        <f t="shared" si="10"/>
        <v>0.27402338816643002</v>
      </c>
      <c r="E105" s="43">
        <f t="shared" si="11"/>
        <v>0.61074417662362002</v>
      </c>
      <c r="F105" s="43">
        <f t="shared" si="12"/>
        <v>0.76405876544000995</v>
      </c>
      <c r="G105" s="43">
        <f t="shared" si="13"/>
        <v>0.68225152259666011</v>
      </c>
      <c r="H105" s="43">
        <f t="shared" si="14"/>
        <v>0.48265747777702001</v>
      </c>
      <c r="I105" s="43">
        <f t="shared" si="15"/>
        <v>0.51806668502131004</v>
      </c>
      <c r="J105" s="43">
        <f t="shared" si="16"/>
        <v>0.58214459134768004</v>
      </c>
      <c r="K105" s="43">
        <f t="shared" si="17"/>
        <v>0.58147523869637996</v>
      </c>
      <c r="L105" s="43">
        <f t="shared" si="18"/>
        <v>0.59220362921380998</v>
      </c>
      <c r="M105" s="43">
        <f t="shared" si="19"/>
        <v>0.42233757167163</v>
      </c>
      <c r="N105" s="43">
        <f t="shared" si="20"/>
        <v>0.44774934626583002</v>
      </c>
      <c r="O105" s="43"/>
      <c r="P105">
        <v>16</v>
      </c>
      <c r="Q105" t="s">
        <v>100</v>
      </c>
      <c r="R105" s="26" t="str">
        <f t="shared" si="36"/>
        <v/>
      </c>
      <c r="S105" s="26" t="str">
        <f t="shared" si="37"/>
        <v/>
      </c>
      <c r="T105" s="26" t="str">
        <f t="shared" si="38"/>
        <v/>
      </c>
      <c r="U105" s="26" t="str">
        <f t="shared" si="39"/>
        <v/>
      </c>
      <c r="V105" s="26" t="str">
        <f t="shared" si="40"/>
        <v/>
      </c>
      <c r="W105" s="26" t="str">
        <f t="shared" si="41"/>
        <v/>
      </c>
      <c r="X105" s="26" t="str">
        <f t="shared" si="42"/>
        <v/>
      </c>
      <c r="Y105" s="26" t="str">
        <f t="shared" si="43"/>
        <v/>
      </c>
      <c r="Z105" s="26" t="str">
        <f t="shared" si="44"/>
        <v/>
      </c>
      <c r="AA105" s="26" t="str">
        <f t="shared" si="45"/>
        <v/>
      </c>
      <c r="AB105" s="26" t="str">
        <f t="shared" si="46"/>
        <v/>
      </c>
      <c r="AC105" s="26" t="str">
        <f t="shared" si="47"/>
        <v/>
      </c>
      <c r="AD105" s="43"/>
      <c r="AH105" s="63"/>
      <c r="AI105" s="43"/>
      <c r="AJ105" s="43"/>
      <c r="AK105" s="43"/>
      <c r="AL105" s="43"/>
      <c r="AN105" s="43"/>
      <c r="AO105" s="43"/>
      <c r="AP105" s="43"/>
      <c r="AQ105" s="43"/>
      <c r="AR105" s="43"/>
      <c r="AS105" s="43"/>
      <c r="AT105" s="43"/>
      <c r="AU105" s="43"/>
      <c r="AV105" s="43"/>
      <c r="AW105" s="43"/>
      <c r="AY105" s="43"/>
      <c r="AZ105" s="43"/>
      <c r="BA105" s="43"/>
      <c r="BB105" s="43"/>
      <c r="BC105" s="43"/>
      <c r="BD105" s="43"/>
      <c r="BE105" s="43"/>
      <c r="BF105" s="43"/>
      <c r="BG105" s="43"/>
      <c r="BH105" s="43"/>
      <c r="BJ105" s="43"/>
      <c r="BK105" s="43"/>
      <c r="BL105" s="43"/>
      <c r="BM105" s="43"/>
      <c r="BN105" s="43"/>
      <c r="BO105" s="43"/>
      <c r="BP105" s="43"/>
      <c r="BQ105" s="43"/>
      <c r="BR105" s="43"/>
      <c r="BS105" s="43"/>
      <c r="BU105" s="43"/>
      <c r="BV105" s="43"/>
      <c r="BW105" s="43"/>
      <c r="BX105" s="43"/>
      <c r="BY105" s="43"/>
      <c r="BZ105" s="43"/>
      <c r="CA105" s="43"/>
      <c r="CB105" s="43"/>
      <c r="CC105" s="43"/>
      <c r="CD105" s="43"/>
      <c r="CF105" s="43"/>
      <c r="CG105" s="43"/>
      <c r="CH105" s="43"/>
      <c r="CI105" s="43"/>
      <c r="CJ105" s="43"/>
      <c r="CK105" s="43"/>
      <c r="CL105" s="43"/>
      <c r="CM105" s="43"/>
      <c r="CN105" s="43"/>
      <c r="CO105" s="43"/>
      <c r="CQ105" s="43"/>
      <c r="CR105" s="43"/>
      <c r="CS105" s="43"/>
      <c r="CT105" s="43"/>
      <c r="CU105" s="43"/>
      <c r="CV105" s="43"/>
      <c r="CW105" s="43"/>
      <c r="CX105" s="43"/>
      <c r="CY105" s="43"/>
      <c r="CZ105" s="43"/>
      <c r="DB105" s="43"/>
      <c r="DC105" s="43"/>
      <c r="DD105" s="43"/>
      <c r="DE105" s="43"/>
      <c r="DF105" s="43"/>
      <c r="DG105" s="43"/>
      <c r="DH105" s="43"/>
      <c r="DI105" s="43"/>
      <c r="DJ105" s="43"/>
      <c r="DK105" s="43"/>
      <c r="DM105" s="43"/>
      <c r="DN105" s="43"/>
      <c r="DO105" s="43"/>
      <c r="DP105" s="43"/>
      <c r="DQ105" s="43"/>
      <c r="DR105" s="43"/>
      <c r="DS105" s="43"/>
      <c r="DT105" s="43"/>
      <c r="DU105" s="43"/>
      <c r="DV105" s="43"/>
      <c r="DX105" s="43"/>
      <c r="DY105" s="43"/>
    </row>
    <row r="106" spans="1:129" x14ac:dyDescent="0.35">
      <c r="B106" t="s">
        <v>102</v>
      </c>
      <c r="C106" s="43">
        <f t="shared" si="9"/>
        <v>0.52157838094883002</v>
      </c>
      <c r="D106" s="43">
        <f t="shared" si="10"/>
        <v>0.28143023535358003</v>
      </c>
      <c r="E106" s="43">
        <f t="shared" si="11"/>
        <v>0.6027640228169</v>
      </c>
      <c r="F106" s="43">
        <f t="shared" si="12"/>
        <v>0.77061709739967998</v>
      </c>
      <c r="G106" s="43">
        <f t="shared" si="13"/>
        <v>0.74613299382955001</v>
      </c>
      <c r="H106" s="43">
        <f t="shared" si="14"/>
        <v>0.42414774720546994</v>
      </c>
      <c r="I106" s="43">
        <f t="shared" si="15"/>
        <v>0.52202513083102997</v>
      </c>
      <c r="J106" s="43">
        <f t="shared" si="16"/>
        <v>0.57671661072741998</v>
      </c>
      <c r="K106" s="43">
        <f t="shared" si="17"/>
        <v>0.50532629770422</v>
      </c>
      <c r="L106" s="43">
        <f t="shared" si="18"/>
        <v>0.60156402267605003</v>
      </c>
      <c r="M106" s="43">
        <f t="shared" si="19"/>
        <v>0.35004988913531998</v>
      </c>
      <c r="N106" s="43">
        <f t="shared" si="20"/>
        <v>0.42157229811950003</v>
      </c>
      <c r="O106" s="43"/>
      <c r="P106">
        <v>17</v>
      </c>
      <c r="Q106" t="s">
        <v>102</v>
      </c>
      <c r="R106" s="26" t="str">
        <f t="shared" si="36"/>
        <v/>
      </c>
      <c r="S106" s="26" t="str">
        <f t="shared" si="37"/>
        <v/>
      </c>
      <c r="T106" s="26" t="str">
        <f t="shared" si="38"/>
        <v/>
      </c>
      <c r="U106" s="26" t="str">
        <f t="shared" si="39"/>
        <v/>
      </c>
      <c r="V106" s="26" t="str">
        <f t="shared" si="40"/>
        <v/>
      </c>
      <c r="W106" s="26" t="str">
        <f t="shared" si="41"/>
        <v/>
      </c>
      <c r="X106" s="26" t="str">
        <f t="shared" si="42"/>
        <v/>
      </c>
      <c r="Y106" s="26" t="str">
        <f t="shared" si="43"/>
        <v/>
      </c>
      <c r="Z106" s="26" t="str">
        <f t="shared" si="44"/>
        <v/>
      </c>
      <c r="AA106" s="26" t="str">
        <f t="shared" si="45"/>
        <v/>
      </c>
      <c r="AB106" s="26" t="str">
        <f t="shared" si="46"/>
        <v/>
      </c>
      <c r="AC106" s="26" t="str">
        <f t="shared" si="47"/>
        <v/>
      </c>
      <c r="AD106" s="43"/>
      <c r="AH106" s="63"/>
      <c r="AI106" s="43"/>
      <c r="AJ106" s="43"/>
      <c r="AK106" s="43"/>
      <c r="AL106" s="43"/>
      <c r="AN106" s="43"/>
      <c r="AO106" s="43"/>
      <c r="AP106" s="43"/>
      <c r="AQ106" s="43"/>
      <c r="AR106" s="43"/>
      <c r="AS106" s="43"/>
      <c r="AT106" s="43"/>
      <c r="AU106" s="43"/>
      <c r="AV106" s="43"/>
      <c r="AW106" s="43"/>
      <c r="AY106" s="43"/>
      <c r="AZ106" s="43"/>
      <c r="BA106" s="43"/>
      <c r="BB106" s="43"/>
      <c r="BC106" s="43"/>
      <c r="BD106" s="43"/>
      <c r="BE106" s="43"/>
      <c r="BF106" s="43"/>
      <c r="BG106" s="43"/>
      <c r="BH106" s="43"/>
      <c r="BJ106" s="43"/>
      <c r="BK106" s="43"/>
      <c r="BL106" s="43"/>
      <c r="BM106" s="43"/>
      <c r="BN106" s="43"/>
      <c r="BO106" s="43"/>
      <c r="BP106" s="43"/>
      <c r="BQ106" s="43"/>
      <c r="BR106" s="43"/>
      <c r="BS106" s="43"/>
      <c r="BU106" s="43"/>
      <c r="BV106" s="43"/>
      <c r="BW106" s="43"/>
      <c r="BX106" s="43"/>
      <c r="BY106" s="43"/>
      <c r="BZ106" s="43"/>
      <c r="CA106" s="43"/>
      <c r="CB106" s="43"/>
      <c r="CC106" s="43"/>
      <c r="CD106" s="43"/>
      <c r="CF106" s="43"/>
      <c r="CG106" s="43"/>
      <c r="CH106" s="43"/>
      <c r="CI106" s="43"/>
      <c r="CJ106" s="43"/>
      <c r="CK106" s="43"/>
      <c r="CL106" s="43"/>
      <c r="CM106" s="43"/>
      <c r="CN106" s="43"/>
      <c r="CO106" s="43"/>
      <c r="CQ106" s="43"/>
      <c r="CR106" s="43"/>
      <c r="CS106" s="43"/>
      <c r="CT106" s="43"/>
      <c r="CU106" s="43"/>
      <c r="CV106" s="43"/>
      <c r="CW106" s="43"/>
      <c r="CX106" s="43"/>
      <c r="CY106" s="43"/>
      <c r="CZ106" s="43"/>
      <c r="DB106" s="43"/>
      <c r="DC106" s="43"/>
      <c r="DD106" s="43"/>
      <c r="DE106" s="43"/>
      <c r="DF106" s="43"/>
      <c r="DG106" s="43"/>
      <c r="DH106" s="43"/>
      <c r="DI106" s="43"/>
      <c r="DJ106" s="43"/>
      <c r="DK106" s="43"/>
      <c r="DM106" s="43"/>
      <c r="DN106" s="43"/>
      <c r="DO106" s="43"/>
      <c r="DP106" s="43"/>
      <c r="DQ106" s="43"/>
      <c r="DR106" s="43"/>
      <c r="DS106" s="43"/>
      <c r="DT106" s="43"/>
      <c r="DU106" s="43"/>
      <c r="DV106" s="43"/>
      <c r="DX106" s="43"/>
      <c r="DY106" s="43"/>
    </row>
    <row r="107" spans="1:129" x14ac:dyDescent="0.35">
      <c r="B107" t="s">
        <v>103</v>
      </c>
      <c r="C107" s="43">
        <f t="shared" si="9"/>
        <v>0.48735803169005992</v>
      </c>
      <c r="D107" s="43">
        <f t="shared" si="10"/>
        <v>0.30629765708002998</v>
      </c>
      <c r="E107" s="43">
        <f t="shared" si="11"/>
        <v>0.54361351456570994</v>
      </c>
      <c r="F107" s="43">
        <f t="shared" si="12"/>
        <v>0.65666943716432002</v>
      </c>
      <c r="G107" s="43">
        <f t="shared" si="13"/>
        <v>0.62499794362169003</v>
      </c>
      <c r="H107" s="43">
        <f t="shared" si="14"/>
        <v>0.50192752734585</v>
      </c>
      <c r="I107" s="43">
        <f t="shared" si="15"/>
        <v>0.39931835380756997</v>
      </c>
      <c r="J107" s="43">
        <f t="shared" si="16"/>
        <v>0.55443164647671994</v>
      </c>
      <c r="K107" s="43">
        <f t="shared" si="17"/>
        <v>0.50059842360954998</v>
      </c>
      <c r="L107" s="43">
        <f t="shared" si="18"/>
        <v>0.46901609773537994</v>
      </c>
      <c r="M107" s="43">
        <f t="shared" si="19"/>
        <v>0.36981451860506998</v>
      </c>
      <c r="N107" s="43">
        <f t="shared" si="20"/>
        <v>0.40569217924126</v>
      </c>
      <c r="O107" s="43"/>
      <c r="P107">
        <v>18</v>
      </c>
      <c r="Q107" t="s">
        <v>103</v>
      </c>
      <c r="R107" s="26" t="str">
        <f t="shared" si="36"/>
        <v/>
      </c>
      <c r="S107" s="26" t="str">
        <f t="shared" si="37"/>
        <v/>
      </c>
      <c r="T107" s="26" t="str">
        <f t="shared" si="38"/>
        <v/>
      </c>
      <c r="U107" s="26" t="str">
        <f t="shared" si="39"/>
        <v/>
      </c>
      <c r="V107" s="26" t="str">
        <f t="shared" si="40"/>
        <v/>
      </c>
      <c r="W107" s="26" t="str">
        <f t="shared" si="41"/>
        <v/>
      </c>
      <c r="X107" s="26" t="str">
        <f t="shared" si="42"/>
        <v/>
      </c>
      <c r="Y107" s="26" t="str">
        <f t="shared" si="43"/>
        <v/>
      </c>
      <c r="Z107" s="26" t="str">
        <f t="shared" si="44"/>
        <v/>
      </c>
      <c r="AA107" s="26" t="str">
        <f t="shared" si="45"/>
        <v/>
      </c>
      <c r="AB107" s="26" t="str">
        <f t="shared" si="46"/>
        <v/>
      </c>
      <c r="AC107" s="26" t="str">
        <f t="shared" si="47"/>
        <v/>
      </c>
      <c r="AD107" s="43"/>
      <c r="AH107" s="63"/>
      <c r="AI107" s="43"/>
      <c r="AJ107" s="43"/>
      <c r="AK107" s="43"/>
      <c r="AL107" s="43"/>
      <c r="AN107" s="43"/>
      <c r="AO107" s="43"/>
      <c r="AP107" s="43"/>
      <c r="AQ107" s="43"/>
      <c r="AR107" s="43"/>
      <c r="AS107" s="43"/>
      <c r="AT107" s="43"/>
      <c r="AU107" s="43"/>
      <c r="AV107" s="43"/>
      <c r="AW107" s="43"/>
      <c r="AY107" s="43"/>
      <c r="AZ107" s="43"/>
      <c r="BA107" s="43"/>
      <c r="BB107" s="43"/>
      <c r="BC107" s="43"/>
      <c r="BD107" s="43"/>
      <c r="BE107" s="43"/>
      <c r="BF107" s="43"/>
      <c r="BG107" s="43"/>
      <c r="BH107" s="43"/>
      <c r="BJ107" s="43"/>
      <c r="BK107" s="43"/>
      <c r="BL107" s="43"/>
      <c r="BM107" s="43"/>
      <c r="BN107" s="43"/>
      <c r="BO107" s="43"/>
      <c r="BP107" s="43"/>
      <c r="BQ107" s="43"/>
      <c r="BR107" s="43"/>
      <c r="BS107" s="43"/>
      <c r="BU107" s="43"/>
      <c r="BV107" s="43"/>
      <c r="BW107" s="43"/>
      <c r="BX107" s="43"/>
      <c r="BY107" s="43"/>
      <c r="BZ107" s="43"/>
      <c r="CA107" s="43"/>
      <c r="CB107" s="43"/>
      <c r="CC107" s="43"/>
      <c r="CD107" s="43"/>
      <c r="CF107" s="43"/>
      <c r="CG107" s="43"/>
      <c r="CH107" s="43"/>
      <c r="CI107" s="43"/>
      <c r="CJ107" s="43"/>
      <c r="CK107" s="43"/>
      <c r="CL107" s="43"/>
      <c r="CM107" s="43"/>
      <c r="CN107" s="43"/>
      <c r="CO107" s="43"/>
      <c r="CQ107" s="43"/>
      <c r="CR107" s="43"/>
      <c r="CS107" s="43"/>
      <c r="CT107" s="43"/>
      <c r="CU107" s="43"/>
      <c r="CV107" s="43"/>
      <c r="CW107" s="43"/>
      <c r="CX107" s="43"/>
      <c r="CY107" s="43"/>
      <c r="CZ107" s="43"/>
      <c r="DB107" s="43"/>
      <c r="DC107" s="43"/>
      <c r="DD107" s="43"/>
      <c r="DE107" s="43"/>
      <c r="DF107" s="43"/>
      <c r="DG107" s="43"/>
      <c r="DH107" s="43"/>
      <c r="DI107" s="43"/>
      <c r="DJ107" s="43"/>
      <c r="DK107" s="43"/>
      <c r="DM107" s="43"/>
      <c r="DN107" s="43"/>
      <c r="DO107" s="43"/>
      <c r="DP107" s="43"/>
      <c r="DQ107" s="43"/>
      <c r="DR107" s="43"/>
      <c r="DS107" s="43"/>
      <c r="DT107" s="43"/>
      <c r="DU107" s="43"/>
      <c r="DV107" s="43"/>
      <c r="DX107" s="43"/>
      <c r="DY107" s="43"/>
    </row>
    <row r="108" spans="1:129" x14ac:dyDescent="0.35">
      <c r="B108" t="s">
        <v>104</v>
      </c>
      <c r="C108" s="43">
        <f t="shared" si="9"/>
        <v>0.53407295212149997</v>
      </c>
      <c r="D108" s="43">
        <f t="shared" si="10"/>
        <v>0.33441579151319994</v>
      </c>
      <c r="E108" s="43">
        <f t="shared" si="11"/>
        <v>0.56914002851767997</v>
      </c>
      <c r="F108" s="43">
        <f t="shared" si="12"/>
        <v>0.72680174265450992</v>
      </c>
      <c r="G108" s="43">
        <f t="shared" si="13"/>
        <v>0.68892904281970002</v>
      </c>
      <c r="H108" s="43">
        <f t="shared" si="14"/>
        <v>0.44002449685277001</v>
      </c>
      <c r="I108" s="43">
        <f t="shared" si="15"/>
        <v>0.51386526201603999</v>
      </c>
      <c r="J108" s="43">
        <f t="shared" si="16"/>
        <v>0.53848461055524</v>
      </c>
      <c r="K108" s="43">
        <f t="shared" si="17"/>
        <v>0.52879039839189002</v>
      </c>
      <c r="L108" s="43">
        <f t="shared" si="18"/>
        <v>0.58141582362959998</v>
      </c>
      <c r="M108" s="43">
        <f t="shared" si="19"/>
        <v>0.38220696486854999</v>
      </c>
      <c r="N108" s="43">
        <f t="shared" si="20"/>
        <v>0.40573858603517005</v>
      </c>
      <c r="O108" s="43"/>
      <c r="P108">
        <v>19</v>
      </c>
      <c r="Q108" t="s">
        <v>104</v>
      </c>
      <c r="R108" s="26" t="str">
        <f t="shared" si="36"/>
        <v/>
      </c>
      <c r="S108" s="26" t="str">
        <f t="shared" si="37"/>
        <v/>
      </c>
      <c r="T108" s="26" t="str">
        <f t="shared" si="38"/>
        <v/>
      </c>
      <c r="U108" s="26" t="str">
        <f t="shared" si="39"/>
        <v/>
      </c>
      <c r="V108" s="26" t="str">
        <f t="shared" si="40"/>
        <v/>
      </c>
      <c r="W108" s="26" t="str">
        <f t="shared" si="41"/>
        <v/>
      </c>
      <c r="X108" s="26" t="str">
        <f t="shared" si="42"/>
        <v/>
      </c>
      <c r="Y108" s="26" t="str">
        <f t="shared" si="43"/>
        <v/>
      </c>
      <c r="Z108" s="26" t="str">
        <f t="shared" si="44"/>
        <v/>
      </c>
      <c r="AA108" s="26" t="str">
        <f t="shared" si="45"/>
        <v/>
      </c>
      <c r="AB108" s="26" t="str">
        <f t="shared" si="46"/>
        <v/>
      </c>
      <c r="AC108" s="26" t="str">
        <f t="shared" si="47"/>
        <v/>
      </c>
      <c r="AD108" s="43"/>
      <c r="AH108" s="63"/>
      <c r="AI108" s="43"/>
      <c r="AJ108" s="43"/>
      <c r="AK108" s="43"/>
      <c r="AL108" s="43"/>
      <c r="AN108" s="43"/>
      <c r="AO108" s="43"/>
      <c r="AP108" s="43"/>
      <c r="AQ108" s="43"/>
      <c r="AR108" s="43"/>
      <c r="AS108" s="43"/>
      <c r="AT108" s="43"/>
      <c r="AU108" s="43"/>
      <c r="AV108" s="43"/>
      <c r="AW108" s="43"/>
      <c r="AY108" s="43"/>
      <c r="AZ108" s="43"/>
      <c r="BA108" s="43"/>
      <c r="BB108" s="43"/>
      <c r="BC108" s="43"/>
      <c r="BD108" s="43"/>
      <c r="BE108" s="43"/>
      <c r="BF108" s="43"/>
      <c r="BG108" s="43"/>
      <c r="BH108" s="43"/>
      <c r="BJ108" s="43"/>
      <c r="BK108" s="43"/>
      <c r="BL108" s="43"/>
      <c r="BM108" s="43"/>
      <c r="BN108" s="43"/>
      <c r="BO108" s="43"/>
      <c r="BP108" s="43"/>
      <c r="BQ108" s="43"/>
      <c r="BR108" s="43"/>
      <c r="BS108" s="43"/>
      <c r="BU108" s="43"/>
      <c r="BV108" s="43"/>
      <c r="BW108" s="43"/>
      <c r="BX108" s="43"/>
      <c r="BY108" s="43"/>
      <c r="BZ108" s="43"/>
      <c r="CA108" s="43"/>
      <c r="CB108" s="43"/>
      <c r="CC108" s="43"/>
      <c r="CD108" s="43"/>
      <c r="CF108" s="43"/>
      <c r="CG108" s="43"/>
      <c r="CH108" s="43"/>
      <c r="CI108" s="43"/>
      <c r="CJ108" s="43"/>
      <c r="CK108" s="43"/>
      <c r="CL108" s="43"/>
      <c r="CM108" s="43"/>
      <c r="CN108" s="43"/>
      <c r="CO108" s="43"/>
      <c r="CQ108" s="43"/>
      <c r="CR108" s="43"/>
      <c r="CS108" s="43"/>
      <c r="CT108" s="43"/>
      <c r="CU108" s="43"/>
      <c r="CV108" s="43"/>
      <c r="CW108" s="43"/>
      <c r="CX108" s="43"/>
      <c r="CY108" s="43"/>
      <c r="CZ108" s="43"/>
      <c r="DB108" s="43"/>
      <c r="DC108" s="43"/>
      <c r="DD108" s="43"/>
      <c r="DE108" s="43"/>
      <c r="DF108" s="43"/>
      <c r="DG108" s="43"/>
      <c r="DH108" s="43"/>
      <c r="DI108" s="43"/>
      <c r="DJ108" s="43"/>
      <c r="DK108" s="43"/>
      <c r="DM108" s="43"/>
      <c r="DN108" s="43"/>
      <c r="DO108" s="43"/>
      <c r="DP108" s="43"/>
      <c r="DQ108" s="43"/>
      <c r="DR108" s="43"/>
      <c r="DS108" s="43"/>
      <c r="DT108" s="43"/>
      <c r="DU108" s="43"/>
      <c r="DV108" s="43"/>
      <c r="DX108" s="43"/>
      <c r="DY108" s="43"/>
    </row>
    <row r="109" spans="1:129" x14ac:dyDescent="0.35">
      <c r="A109" t="s">
        <v>105</v>
      </c>
      <c r="B109">
        <v>1</v>
      </c>
      <c r="C109" s="43">
        <f t="shared" si="9"/>
        <v>0.52881298533715004</v>
      </c>
      <c r="D109" s="43">
        <f t="shared" si="10"/>
        <v>0.28851398861516997</v>
      </c>
      <c r="E109" s="43">
        <f t="shared" si="11"/>
        <v>0.58783802168432997</v>
      </c>
      <c r="F109" s="43">
        <f t="shared" si="12"/>
        <v>0.69865700426745003</v>
      </c>
      <c r="G109" s="43">
        <f t="shared" si="13"/>
        <v>0.66466976792403987</v>
      </c>
      <c r="H109" s="43">
        <f t="shared" si="14"/>
        <v>0.46242383601511006</v>
      </c>
      <c r="I109" s="43">
        <f t="shared" si="15"/>
        <v>0.49233344616131003</v>
      </c>
      <c r="J109" s="43">
        <f t="shared" si="16"/>
        <v>0.54801819015030007</v>
      </c>
      <c r="K109" s="43">
        <f t="shared" si="17"/>
        <v>0.54261146363337998</v>
      </c>
      <c r="L109" s="43">
        <f t="shared" si="18"/>
        <v>0.56182753801278995</v>
      </c>
      <c r="M109" s="43">
        <f t="shared" si="19"/>
        <v>0.39839298248699995</v>
      </c>
      <c r="N109" s="43">
        <f t="shared" si="20"/>
        <v>0.43893054799136</v>
      </c>
      <c r="O109" s="43"/>
      <c r="P109" t="s">
        <v>105</v>
      </c>
      <c r="Q109">
        <v>1</v>
      </c>
      <c r="R109" s="43"/>
      <c r="S109" s="43"/>
      <c r="T109" s="43"/>
      <c r="U109" s="43"/>
      <c r="V109" s="43"/>
      <c r="W109" s="43"/>
      <c r="Y109" s="43"/>
      <c r="Z109" s="43"/>
      <c r="AA109" s="43"/>
      <c r="AB109" s="43"/>
      <c r="AC109" s="43"/>
      <c r="AD109" s="43"/>
      <c r="AH109" s="63"/>
      <c r="AI109" s="43"/>
      <c r="AJ109" s="43"/>
      <c r="AK109" s="43"/>
      <c r="AL109" s="43"/>
      <c r="AN109" s="43"/>
      <c r="AO109" s="43"/>
      <c r="AP109" s="43"/>
      <c r="AQ109" s="43"/>
      <c r="AR109" s="43"/>
      <c r="AS109" s="43"/>
      <c r="AT109" s="43"/>
      <c r="AU109" s="43"/>
      <c r="AV109" s="43"/>
      <c r="AW109" s="43"/>
      <c r="AY109" s="43"/>
      <c r="AZ109" s="43"/>
      <c r="BA109" s="43"/>
      <c r="BB109" s="43"/>
      <c r="BC109" s="43"/>
      <c r="BD109" s="43"/>
      <c r="BE109" s="43"/>
      <c r="BF109" s="43"/>
      <c r="BG109" s="43"/>
      <c r="BH109" s="43"/>
      <c r="BJ109" s="43"/>
      <c r="BK109" s="43"/>
      <c r="BL109" s="43"/>
      <c r="BM109" s="43"/>
      <c r="BN109" s="43"/>
      <c r="BO109" s="43"/>
      <c r="BP109" s="43"/>
      <c r="BQ109" s="43"/>
      <c r="BR109" s="43"/>
      <c r="BS109" s="43"/>
      <c r="BU109" s="43"/>
      <c r="BV109" s="43"/>
      <c r="BW109" s="43"/>
      <c r="BX109" s="43"/>
      <c r="BY109" s="43"/>
      <c r="BZ109" s="43"/>
      <c r="CA109" s="43"/>
      <c r="CB109" s="43"/>
      <c r="CC109" s="43"/>
      <c r="CD109" s="43"/>
      <c r="CF109" s="43"/>
      <c r="CG109" s="43"/>
      <c r="CH109" s="43"/>
      <c r="CI109" s="43"/>
      <c r="CJ109" s="43"/>
      <c r="CK109" s="43"/>
      <c r="CL109" s="43"/>
      <c r="CM109" s="43"/>
      <c r="CN109" s="43"/>
      <c r="CO109" s="43"/>
      <c r="CQ109" s="43"/>
      <c r="CR109" s="43"/>
      <c r="CS109" s="43"/>
      <c r="CT109" s="43"/>
      <c r="CU109" s="43"/>
      <c r="CV109" s="43"/>
      <c r="CW109" s="43"/>
      <c r="CX109" s="43"/>
      <c r="CY109" s="43"/>
      <c r="CZ109" s="43"/>
      <c r="DB109" s="43"/>
      <c r="DC109" s="43"/>
      <c r="DD109" s="43"/>
      <c r="DE109" s="43"/>
      <c r="DF109" s="43"/>
      <c r="DG109" s="43"/>
      <c r="DH109" s="43"/>
      <c r="DI109" s="43"/>
      <c r="DJ109" s="43"/>
      <c r="DK109" s="43"/>
      <c r="DM109" s="43"/>
      <c r="DN109" s="43"/>
      <c r="DO109" s="43"/>
      <c r="DP109" s="43"/>
      <c r="DQ109" s="43"/>
      <c r="DR109" s="43"/>
      <c r="DS109" s="43"/>
      <c r="DT109" s="43"/>
      <c r="DU109" s="43"/>
      <c r="DV109" s="43"/>
      <c r="DX109" s="43"/>
    </row>
    <row r="110" spans="1:129" x14ac:dyDescent="0.35">
      <c r="C110" s="43"/>
      <c r="D110" s="43"/>
      <c r="E110" s="43"/>
      <c r="F110" s="43"/>
      <c r="G110" s="43"/>
      <c r="H110" s="43"/>
      <c r="I110" s="43"/>
      <c r="J110" s="43"/>
      <c r="K110" s="43"/>
      <c r="L110" s="43"/>
      <c r="M110" s="43"/>
      <c r="N110" s="43"/>
      <c r="O110" s="43"/>
      <c r="P110" s="43"/>
      <c r="Q110" s="43"/>
      <c r="R110" s="43"/>
      <c r="S110" s="43"/>
      <c r="T110" s="43"/>
      <c r="U110" s="43"/>
      <c r="V110" s="43"/>
      <c r="W110" s="43"/>
      <c r="Y110" s="43"/>
      <c r="Z110" s="43"/>
      <c r="AA110" s="43"/>
      <c r="AB110" s="43"/>
      <c r="AC110" s="43"/>
      <c r="AD110" s="43"/>
      <c r="AH110" s="63"/>
      <c r="AI110" s="43"/>
      <c r="AJ110" s="43"/>
      <c r="AK110" s="43"/>
      <c r="AL110" s="43"/>
      <c r="AN110" s="43"/>
      <c r="AO110" s="43"/>
      <c r="AP110" s="43"/>
      <c r="AQ110" s="43"/>
      <c r="AR110" s="43"/>
      <c r="AS110" s="43"/>
      <c r="AT110" s="43"/>
      <c r="AU110" s="43"/>
      <c r="AV110" s="43"/>
      <c r="AW110" s="43"/>
      <c r="AY110" s="43"/>
      <c r="AZ110" s="43"/>
      <c r="BA110" s="43"/>
      <c r="BB110" s="43"/>
      <c r="BC110" s="43"/>
      <c r="BD110" s="43"/>
      <c r="BE110" s="43"/>
      <c r="BF110" s="43"/>
      <c r="BG110" s="43"/>
      <c r="BH110" s="43"/>
      <c r="BJ110" s="43"/>
      <c r="BK110" s="43"/>
      <c r="BL110" s="43"/>
      <c r="BM110" s="43"/>
      <c r="BN110" s="43"/>
      <c r="BO110" s="43"/>
      <c r="BP110" s="43"/>
      <c r="BQ110" s="43"/>
      <c r="BR110" s="43"/>
      <c r="BS110" s="43"/>
      <c r="BU110" s="43"/>
      <c r="BV110" s="43"/>
      <c r="BW110" s="43"/>
      <c r="BX110" s="43"/>
      <c r="BY110" s="43"/>
      <c r="BZ110" s="43"/>
      <c r="CA110" s="43"/>
      <c r="CB110" s="43"/>
      <c r="CC110" s="43"/>
      <c r="CD110" s="43"/>
      <c r="CF110" s="43"/>
      <c r="CG110" s="43"/>
      <c r="CH110" s="43"/>
      <c r="CI110" s="43"/>
      <c r="CJ110" s="43"/>
      <c r="CK110" s="43"/>
      <c r="CL110" s="43"/>
      <c r="CM110" s="43"/>
      <c r="CN110" s="43"/>
      <c r="CO110" s="43"/>
      <c r="CQ110" s="43"/>
      <c r="CR110" s="43"/>
      <c r="CS110" s="43"/>
      <c r="CT110" s="43"/>
      <c r="CU110" s="43"/>
      <c r="CV110" s="43"/>
      <c r="CW110" s="43"/>
      <c r="CX110" s="43"/>
      <c r="CY110" s="43"/>
      <c r="CZ110" s="43"/>
      <c r="DB110" s="43"/>
      <c r="DC110" s="43"/>
      <c r="DD110" s="43"/>
      <c r="DE110" s="43"/>
      <c r="DF110" s="43"/>
      <c r="DG110" s="43"/>
      <c r="DH110" s="43"/>
      <c r="DI110" s="43"/>
      <c r="DJ110" s="43"/>
      <c r="DK110" s="43"/>
      <c r="DM110" s="43"/>
      <c r="DN110" s="43"/>
      <c r="DO110" s="43"/>
      <c r="DP110" s="43"/>
      <c r="DQ110" s="43"/>
      <c r="DR110" s="43"/>
      <c r="DS110" s="43"/>
      <c r="DT110" s="43"/>
      <c r="DU110" s="43"/>
      <c r="DV110" s="43"/>
      <c r="DX110" s="43"/>
    </row>
    <row r="111" spans="1:129" x14ac:dyDescent="0.35">
      <c r="C111" s="43"/>
      <c r="D111" s="43"/>
      <c r="E111" s="43"/>
      <c r="F111" s="43"/>
      <c r="G111" s="43"/>
      <c r="H111" s="43"/>
      <c r="I111" s="43"/>
      <c r="J111" s="43"/>
      <c r="K111" s="43"/>
      <c r="L111" s="43"/>
      <c r="M111" s="43"/>
      <c r="N111" s="43"/>
      <c r="O111" s="43"/>
      <c r="P111" s="43"/>
      <c r="Q111" s="43" t="s">
        <v>182</v>
      </c>
      <c r="R111" s="43">
        <f>SUM(R68:R105)/7</f>
        <v>0.50289385307100376</v>
      </c>
      <c r="S111" s="43">
        <f t="shared" ref="S111:AC111" si="48">SUM(S68:S105)/7</f>
        <v>0.28836635276193762</v>
      </c>
      <c r="T111" s="43">
        <f t="shared" si="48"/>
        <v>0.57212409592638191</v>
      </c>
      <c r="U111" s="43">
        <f t="shared" si="48"/>
        <v>0.68379493344311792</v>
      </c>
      <c r="V111" s="43">
        <f t="shared" si="48"/>
        <v>0.6545300756032153</v>
      </c>
      <c r="W111" s="43">
        <f t="shared" si="48"/>
        <v>0.43749929086064199</v>
      </c>
      <c r="X111" s="43">
        <f t="shared" si="48"/>
        <v>0.47810838545413076</v>
      </c>
      <c r="Y111" s="43">
        <f t="shared" si="48"/>
        <v>0.51715741194325482</v>
      </c>
      <c r="Z111" s="43">
        <f t="shared" si="48"/>
        <v>0.50951288060345912</v>
      </c>
      <c r="AA111" s="43">
        <f t="shared" si="48"/>
        <v>0.53595804188091478</v>
      </c>
      <c r="AB111" s="43">
        <f t="shared" si="48"/>
        <v>0.39037690687981924</v>
      </c>
      <c r="AC111" s="43">
        <f t="shared" si="48"/>
        <v>0.40935218159396924</v>
      </c>
      <c r="AD111" s="43"/>
      <c r="AH111" s="43"/>
      <c r="AI111" s="43"/>
      <c r="AJ111" s="43"/>
      <c r="AK111" s="43"/>
      <c r="AL111" s="43"/>
      <c r="AN111" s="43"/>
      <c r="AO111" s="43"/>
      <c r="AP111" s="43"/>
      <c r="AQ111" s="43"/>
      <c r="AR111" s="43"/>
      <c r="AS111" s="43"/>
      <c r="AT111" s="43"/>
      <c r="AU111" s="43"/>
      <c r="AV111" s="43"/>
      <c r="AW111" s="43"/>
      <c r="AY111" s="43"/>
      <c r="AZ111" s="43"/>
      <c r="BA111" s="43"/>
      <c r="BB111" s="43"/>
      <c r="BC111" s="43"/>
      <c r="BD111" s="43"/>
      <c r="BE111" s="43"/>
      <c r="BF111" s="43"/>
      <c r="BG111" s="43"/>
      <c r="BH111" s="43"/>
      <c r="BJ111" s="43"/>
      <c r="BK111" s="43"/>
      <c r="BL111" s="43"/>
      <c r="BM111" s="43"/>
      <c r="BN111" s="43"/>
      <c r="BO111" s="43"/>
      <c r="BP111" s="43"/>
      <c r="BQ111" s="43"/>
      <c r="BR111" s="43"/>
      <c r="BS111" s="43"/>
      <c r="BU111" s="43"/>
      <c r="BV111" s="43"/>
      <c r="BW111" s="43"/>
      <c r="BX111" s="43"/>
      <c r="BY111" s="43"/>
      <c r="BZ111" s="43"/>
      <c r="CA111" s="43"/>
      <c r="CB111" s="43"/>
      <c r="CC111" s="43"/>
      <c r="CD111" s="43"/>
      <c r="CF111" s="43"/>
      <c r="CG111" s="43"/>
      <c r="CH111" s="43"/>
      <c r="CI111" s="43"/>
      <c r="CJ111" s="43"/>
      <c r="CK111" s="43"/>
      <c r="CL111" s="43"/>
      <c r="CM111" s="43"/>
      <c r="CN111" s="43"/>
      <c r="CO111" s="43"/>
      <c r="CQ111" s="43"/>
      <c r="CR111" s="43"/>
      <c r="CS111" s="43"/>
      <c r="CT111" s="43"/>
      <c r="CU111" s="43"/>
      <c r="CV111" s="43"/>
      <c r="CW111" s="43"/>
      <c r="CX111" s="43"/>
      <c r="CY111" s="43"/>
      <c r="CZ111" s="43"/>
      <c r="DB111" s="43"/>
      <c r="DC111" s="43"/>
      <c r="DD111" s="43"/>
      <c r="DE111" s="43"/>
      <c r="DF111" s="43"/>
      <c r="DG111" s="43"/>
      <c r="DH111" s="43"/>
      <c r="DI111" s="43"/>
      <c r="DJ111" s="43"/>
      <c r="DK111" s="43"/>
      <c r="DM111" s="43"/>
      <c r="DN111" s="43"/>
      <c r="DO111" s="43"/>
      <c r="DP111" s="43"/>
      <c r="DQ111" s="43"/>
      <c r="DR111" s="43"/>
      <c r="DS111" s="43"/>
      <c r="DT111" s="43"/>
      <c r="DU111" s="43"/>
      <c r="DV111" s="43"/>
      <c r="DX111" s="43"/>
    </row>
    <row r="112" spans="1:129" x14ac:dyDescent="0.35">
      <c r="C112" s="43"/>
      <c r="D112" s="43"/>
      <c r="E112" s="43"/>
      <c r="F112" t="s">
        <v>178</v>
      </c>
      <c r="G112" s="43">
        <f>S111+A53</f>
        <v>0.28836655276193762</v>
      </c>
      <c r="H112" s="43">
        <f>S112</f>
        <v>0.28851398861516997</v>
      </c>
      <c r="I112" s="43">
        <f>S113+A53</f>
        <v>0.31039209640799997</v>
      </c>
      <c r="J112" s="43"/>
      <c r="K112" s="43"/>
      <c r="L112" s="43"/>
      <c r="M112" s="43"/>
      <c r="N112" s="43"/>
      <c r="O112" s="43"/>
      <c r="P112" s="71">
        <f>'Workings '!E31</f>
        <v>12</v>
      </c>
      <c r="Q112" s="43" t="s">
        <v>166</v>
      </c>
      <c r="R112" s="43">
        <f>C109</f>
        <v>0.52881298533715004</v>
      </c>
      <c r="S112" s="43">
        <f t="shared" ref="S112:AC112" si="49">D109</f>
        <v>0.28851398861516997</v>
      </c>
      <c r="T112" s="43">
        <f t="shared" si="49"/>
        <v>0.58783802168432997</v>
      </c>
      <c r="U112" s="43">
        <f t="shared" si="49"/>
        <v>0.69865700426745003</v>
      </c>
      <c r="V112" s="43">
        <f t="shared" si="49"/>
        <v>0.66466976792403987</v>
      </c>
      <c r="W112" s="43">
        <f t="shared" si="49"/>
        <v>0.46242383601511006</v>
      </c>
      <c r="X112" s="43">
        <f t="shared" si="49"/>
        <v>0.49233344616131003</v>
      </c>
      <c r="Y112" s="43">
        <f t="shared" si="49"/>
        <v>0.54801819015030007</v>
      </c>
      <c r="Z112" s="43">
        <f t="shared" si="49"/>
        <v>0.54261146363337998</v>
      </c>
      <c r="AA112" s="43">
        <f t="shared" si="49"/>
        <v>0.56182753801278995</v>
      </c>
      <c r="AB112" s="43">
        <f t="shared" si="49"/>
        <v>0.39839298248699995</v>
      </c>
      <c r="AC112" s="43">
        <f t="shared" si="49"/>
        <v>0.43893054799136</v>
      </c>
      <c r="AD112" s="43"/>
      <c r="AH112" s="43"/>
      <c r="AI112" s="43"/>
      <c r="AJ112" s="43"/>
      <c r="AK112" s="43"/>
      <c r="AL112" s="43"/>
      <c r="AN112" s="43"/>
      <c r="AO112" s="43"/>
      <c r="AP112" s="43"/>
      <c r="AQ112" s="43"/>
      <c r="AR112" s="43"/>
      <c r="AS112" s="43"/>
      <c r="AT112" s="43"/>
      <c r="AU112" s="43"/>
      <c r="AV112" s="43"/>
      <c r="AW112" s="43"/>
      <c r="AY112" s="43"/>
      <c r="AZ112" s="43"/>
      <c r="BA112" s="43"/>
      <c r="BB112" s="43"/>
      <c r="BC112" s="43"/>
      <c r="BD112" s="43"/>
      <c r="BE112" s="43"/>
      <c r="BF112" s="43"/>
      <c r="BG112" s="43"/>
      <c r="BH112" s="43"/>
      <c r="BJ112" s="43"/>
      <c r="BK112" s="43"/>
      <c r="BL112" s="43"/>
      <c r="BM112" s="43"/>
      <c r="BN112" s="43"/>
      <c r="BO112" s="43"/>
      <c r="BP112" s="43"/>
      <c r="BQ112" s="43"/>
      <c r="BR112" s="43"/>
      <c r="BS112" s="43"/>
      <c r="BU112" s="43"/>
      <c r="BV112" s="43"/>
      <c r="BW112" s="43"/>
      <c r="BX112" s="43"/>
      <c r="BY112" s="43"/>
      <c r="BZ112" s="43"/>
      <c r="CA112" s="43"/>
      <c r="CB112" s="43"/>
      <c r="CC112" s="43"/>
      <c r="CD112" s="43"/>
      <c r="CF112" s="43"/>
      <c r="CG112" s="43"/>
      <c r="CH112" s="43"/>
      <c r="CI112" s="43"/>
      <c r="CJ112" s="43"/>
      <c r="CK112" s="43"/>
      <c r="CL112" s="43"/>
      <c r="CM112" s="43"/>
      <c r="CN112" s="43"/>
      <c r="CO112" s="43"/>
      <c r="CQ112" s="43"/>
      <c r="CR112" s="43"/>
      <c r="CS112" s="43"/>
      <c r="CT112" s="43"/>
      <c r="CU112" s="43"/>
      <c r="CV112" s="43"/>
      <c r="CW112" s="43"/>
      <c r="CX112" s="43"/>
      <c r="CY112" s="43"/>
      <c r="CZ112" s="43"/>
      <c r="DB112" s="43"/>
      <c r="DC112" s="43"/>
      <c r="DD112" s="43"/>
      <c r="DE112" s="43"/>
      <c r="DF112" s="43"/>
      <c r="DG112" s="43"/>
      <c r="DH112" s="43"/>
      <c r="DI112" s="43"/>
      <c r="DJ112" s="43"/>
      <c r="DK112" s="43"/>
      <c r="DM112" s="43"/>
      <c r="DN112" s="43"/>
      <c r="DO112" s="43"/>
      <c r="DP112" s="43"/>
      <c r="DQ112" s="43"/>
      <c r="DR112" s="43"/>
      <c r="DS112" s="43"/>
      <c r="DT112" s="43"/>
      <c r="DU112" s="43"/>
      <c r="DV112" s="43"/>
      <c r="DX112" s="43"/>
    </row>
    <row r="113" spans="3:128" x14ac:dyDescent="0.35">
      <c r="C113" s="43"/>
      <c r="D113" s="43"/>
      <c r="E113" s="43"/>
      <c r="F113" t="s">
        <v>180</v>
      </c>
      <c r="G113" s="43">
        <f>AB111+A62</f>
        <v>0.39037800687981922</v>
      </c>
      <c r="H113" s="43">
        <f>AB112</f>
        <v>0.39839298248699995</v>
      </c>
      <c r="I113" s="43">
        <f>AB113+A62</f>
        <v>0.34645081536864997</v>
      </c>
      <c r="J113" s="43"/>
      <c r="K113" s="43"/>
      <c r="L113" s="43"/>
      <c r="M113" s="43"/>
      <c r="N113" s="43"/>
      <c r="O113" s="43"/>
      <c r="P113" s="43"/>
      <c r="Q113" s="43" t="s">
        <v>167</v>
      </c>
      <c r="R113" s="43">
        <f>SUM(R90:R108)</f>
        <v>0.37340698064097999</v>
      </c>
      <c r="S113" s="43">
        <f t="shared" ref="S113:AC113" si="50">SUM(S90:S108)</f>
        <v>0.31039189640799997</v>
      </c>
      <c r="T113" s="43">
        <f t="shared" si="50"/>
        <v>0.52603122230206001</v>
      </c>
      <c r="U113" s="43">
        <f t="shared" si="50"/>
        <v>0.62975667866951002</v>
      </c>
      <c r="V113" s="43">
        <f t="shared" si="50"/>
        <v>0.63893384945222009</v>
      </c>
      <c r="W113" s="43">
        <f t="shared" si="50"/>
        <v>0.32457648149638002</v>
      </c>
      <c r="X113" s="43">
        <f t="shared" si="50"/>
        <v>0.46112440579391001</v>
      </c>
      <c r="Y113" s="43">
        <f t="shared" si="50"/>
        <v>0.37615725909768005</v>
      </c>
      <c r="Z113" s="43">
        <f t="shared" si="50"/>
        <v>0.38839175640221002</v>
      </c>
      <c r="AA113" s="43">
        <f t="shared" si="50"/>
        <v>0.41858841120031998</v>
      </c>
      <c r="AB113" s="43">
        <f t="shared" si="50"/>
        <v>0.34644971536864999</v>
      </c>
      <c r="AC113" s="43">
        <f t="shared" si="50"/>
        <v>0.30199097130057001</v>
      </c>
      <c r="AD113" s="43"/>
      <c r="AH113" s="43"/>
      <c r="AI113" s="43"/>
      <c r="AJ113" s="43"/>
      <c r="AK113" s="43"/>
      <c r="AL113" s="43"/>
      <c r="AN113" s="43"/>
      <c r="AO113" s="43"/>
      <c r="AP113" s="43"/>
      <c r="AQ113" s="43"/>
      <c r="AR113" s="43"/>
      <c r="AS113" s="43"/>
      <c r="AT113" s="43"/>
      <c r="AU113" s="43"/>
      <c r="AV113" s="43"/>
      <c r="AW113" s="43"/>
      <c r="AY113" s="43"/>
      <c r="AZ113" s="43"/>
      <c r="BA113" s="43"/>
      <c r="BB113" s="43"/>
      <c r="BC113" s="43"/>
      <c r="BD113" s="43"/>
      <c r="BE113" s="43"/>
      <c r="BF113" s="43"/>
      <c r="BG113" s="43"/>
      <c r="BH113" s="43"/>
      <c r="BJ113" s="43"/>
      <c r="BK113" s="43"/>
      <c r="BL113" s="43"/>
      <c r="BM113" s="43"/>
      <c r="BN113" s="43"/>
      <c r="BO113" s="43"/>
      <c r="BP113" s="43"/>
      <c r="BQ113" s="43"/>
      <c r="BR113" s="43"/>
      <c r="BS113" s="43"/>
      <c r="BU113" s="43"/>
      <c r="BV113" s="43"/>
      <c r="BW113" s="43"/>
      <c r="BX113" s="43"/>
      <c r="BY113" s="43"/>
      <c r="BZ113" s="43"/>
      <c r="CA113" s="43"/>
      <c r="CB113" s="43"/>
      <c r="CC113" s="43"/>
      <c r="CD113" s="43"/>
      <c r="CF113" s="43"/>
      <c r="CG113" s="43"/>
      <c r="CH113" s="43"/>
      <c r="CI113" s="43"/>
      <c r="CJ113" s="43"/>
      <c r="CK113" s="43"/>
      <c r="CL113" s="43"/>
      <c r="CM113" s="43"/>
      <c r="CN113" s="43"/>
      <c r="CO113" s="43"/>
      <c r="CQ113" s="43"/>
      <c r="CR113" s="43"/>
      <c r="CS113" s="43"/>
      <c r="CT113" s="43"/>
      <c r="CU113" s="43"/>
      <c r="CV113" s="43"/>
      <c r="CW113" s="43"/>
      <c r="CX113" s="43"/>
      <c r="CY113" s="43"/>
      <c r="CZ113" s="43"/>
      <c r="DB113" s="43"/>
      <c r="DC113" s="43"/>
      <c r="DD113" s="43"/>
      <c r="DE113" s="43"/>
      <c r="DF113" s="43"/>
      <c r="DG113" s="43"/>
      <c r="DH113" s="43"/>
      <c r="DI113" s="43"/>
      <c r="DJ113" s="43"/>
      <c r="DK113" s="43"/>
      <c r="DM113" s="43"/>
      <c r="DN113" s="43"/>
      <c r="DO113" s="43"/>
      <c r="DP113" s="43"/>
      <c r="DQ113" s="43"/>
      <c r="DR113" s="43"/>
      <c r="DS113" s="43"/>
      <c r="DT113" s="43"/>
      <c r="DU113" s="43"/>
      <c r="DV113" s="43"/>
      <c r="DX113" s="43"/>
    </row>
    <row r="116" spans="3:128" x14ac:dyDescent="0.35">
      <c r="C116" s="68"/>
      <c r="D116" s="68"/>
      <c r="E116" s="68"/>
      <c r="F116" s="68"/>
      <c r="G116" s="68"/>
      <c r="H116" s="68"/>
      <c r="I116" s="68"/>
      <c r="J116" s="68"/>
      <c r="K116" s="68"/>
      <c r="L116" s="68"/>
      <c r="M116" s="68"/>
      <c r="N116" s="68"/>
    </row>
    <row r="117" spans="3:128" x14ac:dyDescent="0.35">
      <c r="C117" s="68"/>
      <c r="D117" s="68"/>
      <c r="E117" s="68"/>
      <c r="F117" s="68"/>
      <c r="G117" s="68"/>
      <c r="H117" s="68"/>
      <c r="I117" s="68"/>
      <c r="J117" s="68"/>
      <c r="K117" s="68"/>
      <c r="L117" s="68"/>
      <c r="M117" s="68"/>
      <c r="N117" s="68"/>
    </row>
    <row r="118" spans="3:128" x14ac:dyDescent="0.35">
      <c r="C118" s="43"/>
      <c r="D118" s="43"/>
      <c r="E118" s="43"/>
      <c r="F118" s="43"/>
      <c r="G118" s="43"/>
      <c r="H118" s="43"/>
      <c r="I118" s="43"/>
      <c r="J118" s="43"/>
      <c r="K118" s="43"/>
      <c r="L118" s="43"/>
      <c r="M118" s="43"/>
      <c r="N118" s="43"/>
    </row>
    <row r="119" spans="3:128" x14ac:dyDescent="0.35">
      <c r="C119" s="43"/>
      <c r="D119" s="43"/>
      <c r="E119" s="43"/>
      <c r="F119" s="43"/>
      <c r="G119" s="43"/>
      <c r="H119" s="43"/>
      <c r="I119" s="43"/>
      <c r="J119" s="43"/>
      <c r="K119" s="43"/>
      <c r="L119" s="43"/>
      <c r="M119" s="43"/>
      <c r="N119" s="43"/>
    </row>
    <row r="120" spans="3:128" x14ac:dyDescent="0.35">
      <c r="C120" s="43"/>
      <c r="D120" s="43"/>
      <c r="E120" s="43"/>
      <c r="F120" s="43"/>
      <c r="G120" s="43"/>
      <c r="H120" s="43"/>
      <c r="I120" s="43"/>
      <c r="J120" s="43"/>
      <c r="K120" s="43"/>
      <c r="L120" s="43"/>
      <c r="M120" s="43"/>
      <c r="N120" s="4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E0F81-B230-4E02-AE98-AFA7AEA2D7BA}">
  <dimension ref="A1:G17"/>
  <sheetViews>
    <sheetView zoomScale="85" zoomScaleNormal="85" workbookViewId="0">
      <selection activeCell="B3" sqref="B3"/>
    </sheetView>
  </sheetViews>
  <sheetFormatPr defaultColWidth="0" defaultRowHeight="14.5" zeroHeight="1" x14ac:dyDescent="0.35"/>
  <cols>
    <col min="1" max="1" width="22.54296875" customWidth="1"/>
    <col min="2" max="2" width="89.453125" customWidth="1"/>
    <col min="3" max="3" width="14.54296875" customWidth="1"/>
    <col min="4" max="4" width="15.1796875" customWidth="1"/>
    <col min="5" max="7" width="0" hidden="1" customWidth="1"/>
    <col min="8" max="16384" width="8.7265625" hidden="1"/>
  </cols>
  <sheetData>
    <row r="1" spans="1:4" ht="63" customHeight="1" x14ac:dyDescent="0.35">
      <c r="A1" s="3"/>
      <c r="B1" s="3" t="s">
        <v>51</v>
      </c>
      <c r="C1" s="3"/>
      <c r="D1" s="2"/>
    </row>
    <row r="2" spans="1:4" x14ac:dyDescent="0.35">
      <c r="A2" s="4"/>
      <c r="B2" s="5" t="s">
        <v>183</v>
      </c>
      <c r="C2" s="4"/>
      <c r="D2" s="4"/>
    </row>
    <row r="3" spans="1:4" ht="29" x14ac:dyDescent="0.35">
      <c r="A3" s="4"/>
      <c r="B3" s="5" t="s">
        <v>184</v>
      </c>
      <c r="C3" s="4"/>
      <c r="D3" s="4"/>
    </row>
    <row r="4" spans="1:4" ht="16.5" customHeight="1" x14ac:dyDescent="0.35">
      <c r="A4" s="6"/>
      <c r="B4" s="7" t="s">
        <v>185</v>
      </c>
      <c r="C4" s="8" t="s">
        <v>4</v>
      </c>
      <c r="D4" s="8"/>
    </row>
    <row r="5" spans="1:4" ht="16.5" customHeight="1" x14ac:dyDescent="0.35">
      <c r="A5" s="6"/>
      <c r="B5" s="7" t="s">
        <v>186</v>
      </c>
      <c r="C5" s="8" t="s">
        <v>187</v>
      </c>
      <c r="D5" s="8"/>
    </row>
    <row r="6" spans="1:4" ht="16.5" customHeight="1" x14ac:dyDescent="0.35">
      <c r="A6" s="6"/>
      <c r="B6" s="7" t="s">
        <v>188</v>
      </c>
      <c r="C6" s="8" t="s">
        <v>189</v>
      </c>
      <c r="D6" s="8"/>
    </row>
    <row r="7" spans="1:4" ht="16.5" customHeight="1" x14ac:dyDescent="0.35">
      <c r="A7" s="6"/>
      <c r="B7" s="7" t="s">
        <v>190</v>
      </c>
      <c r="C7" s="8" t="s">
        <v>8</v>
      </c>
      <c r="D7" s="8"/>
    </row>
    <row r="8" spans="1:4" ht="16.5" customHeight="1" x14ac:dyDescent="0.35">
      <c r="A8" s="6"/>
      <c r="B8" s="7" t="s">
        <v>191</v>
      </c>
      <c r="C8" s="8" t="s">
        <v>84</v>
      </c>
      <c r="D8" s="8"/>
    </row>
    <row r="9" spans="1:4" ht="16.5" customHeight="1" x14ac:dyDescent="0.35">
      <c r="A9" s="6"/>
      <c r="B9" s="7" t="s">
        <v>192</v>
      </c>
      <c r="C9" s="8" t="s">
        <v>28</v>
      </c>
      <c r="D9" s="8"/>
    </row>
    <row r="10" spans="1:4" x14ac:dyDescent="0.35">
      <c r="A10" s="6"/>
      <c r="B10" s="7" t="s">
        <v>193</v>
      </c>
      <c r="C10" s="8" t="s">
        <v>138</v>
      </c>
      <c r="D10" s="8"/>
    </row>
    <row r="11" spans="1:4" x14ac:dyDescent="0.35">
      <c r="A11" s="6"/>
      <c r="B11" s="7"/>
      <c r="C11" s="8"/>
      <c r="D11" s="8"/>
    </row>
    <row r="12" spans="1:4" ht="18.5" x14ac:dyDescent="0.35">
      <c r="A12" s="6"/>
      <c r="B12" s="19" t="s">
        <v>194</v>
      </c>
      <c r="C12" s="245">
        <v>77</v>
      </c>
      <c r="D12" s="245"/>
    </row>
    <row r="13" spans="1:4" ht="18.5" x14ac:dyDescent="0.35">
      <c r="A13" s="6"/>
      <c r="B13" s="19" t="s">
        <v>195</v>
      </c>
      <c r="C13" s="247" t="s">
        <v>196</v>
      </c>
      <c r="D13" s="247"/>
    </row>
    <row r="14" spans="1:4" x14ac:dyDescent="0.35">
      <c r="A14" s="6"/>
      <c r="B14" s="19"/>
      <c r="C14" s="6"/>
      <c r="D14" s="6"/>
    </row>
    <row r="15" spans="1:4" ht="39" customHeight="1" x14ac:dyDescent="0.35">
      <c r="A15" s="6"/>
      <c r="B15" s="20" t="s">
        <v>197</v>
      </c>
      <c r="C15" s="246" t="s">
        <v>198</v>
      </c>
      <c r="D15" s="246"/>
    </row>
    <row r="16" spans="1:4" hidden="1" x14ac:dyDescent="0.35">
      <c r="B16" s="6"/>
      <c r="C16" s="6"/>
      <c r="D16" s="6"/>
    </row>
    <row r="17" spans="2:4" ht="18.5" hidden="1" x14ac:dyDescent="0.35">
      <c r="B17" s="20" t="s">
        <v>199</v>
      </c>
      <c r="C17" s="246" t="s">
        <v>200</v>
      </c>
      <c r="D17" s="246"/>
    </row>
  </sheetData>
  <mergeCells count="4">
    <mergeCell ref="C12:D12"/>
    <mergeCell ref="C15:D15"/>
    <mergeCell ref="C17:D17"/>
    <mergeCell ref="C13:D13"/>
  </mergeCells>
  <dataValidations count="4">
    <dataValidation type="list" allowBlank="1" showInputMessage="1" showErrorMessage="1" sqref="C7" xr:uid="{1F6219EC-527B-4BF1-A43A-DCABF8E2AC3C}">
      <formula1>"Full-time,Part-time"</formula1>
    </dataValidation>
    <dataValidation type="list" allowBlank="1" showInputMessage="1" showErrorMessage="1" sqref="C6" xr:uid="{D2618E0F-E8CF-4B40-97D6-ECA381F2D742}">
      <formula1>"Sydney,Rest of New South Wales,Melbourne,Rest of Victoria,Brisbane,Rest of Queensland,Adelaide,Rest of South Australia,Perth,Rest of Western Australia,Darwin,Rest of Northern Territory,Hobart,Rest of Tasmania,Canberra,Rest of ACT"</formula1>
    </dataValidation>
    <dataValidation type="list" allowBlank="1" showInputMessage="1" showErrorMessage="1" sqref="C5" xr:uid="{E7FCB91F-FF6F-4AB3-9C3C-4444ED9DD1B8}">
      <formula1>"18-24,25-29,30-34,35-39,40-44,45-49,50-54,55-59,60-64,65+"</formula1>
    </dataValidation>
    <dataValidation type="list" allowBlank="1" showInputMessage="1" showErrorMessage="1" sqref="C4" xr:uid="{047A9581-14DA-47F8-B034-04222F226E0D}">
      <formula1>"Male,Female"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1EBCF4A-6A25-480E-849D-0F59199AAD61}">
          <x14:formula1>
            <xm:f>Sheet4!$E$4:$E$13</xm:f>
          </x14:formula1>
          <xm:sqref>C10</xm:sqref>
        </x14:dataValidation>
        <x14:dataValidation type="list" allowBlank="1" showInputMessage="1" showErrorMessage="1" xr:uid="{38BDC1E7-38F2-482C-B293-748B31348BF6}">
          <x14:formula1>
            <xm:f>Sheet4!$C$4:$C$11</xm:f>
          </x14:formula1>
          <xm:sqref>C9</xm:sqref>
        </x14:dataValidation>
        <x14:dataValidation type="list" allowBlank="1" showInputMessage="1" showErrorMessage="1" xr:uid="{250A9CC2-4E26-4026-809B-A2DE494B4FFD}">
          <x14:formula1>
            <xm:f>Sheet4!$A$3:$A$22</xm:f>
          </x14:formula1>
          <xm:sqref>C8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B4A8FC6879AE4F88A507145E697B6C" ma:contentTypeVersion="16" ma:contentTypeDescription="Create a new document." ma:contentTypeScope="" ma:versionID="e113449c11d53b737d4f7e0d52b32f79">
  <xsd:schema xmlns:xsd="http://www.w3.org/2001/XMLSchema" xmlns:xs="http://www.w3.org/2001/XMLSchema" xmlns:p="http://schemas.microsoft.com/office/2006/metadata/properties" xmlns:ns2="1c6fe3de-58e4-4eed-ad90-5a6642284d16" xmlns:ns3="1c5c1dbf-f98a-47ba-972b-4abfc72cec20" xmlns:ns4="28c4117a-bbb3-4e1f-8a90-b630a637c5f5" targetNamespace="http://schemas.microsoft.com/office/2006/metadata/properties" ma:root="true" ma:fieldsID="812abe6b467abeb88826d9c14a21b3cf" ns2:_="" ns3:_="" ns4:_="">
    <xsd:import namespace="1c6fe3de-58e4-4eed-ad90-5a6642284d16"/>
    <xsd:import namespace="1c5c1dbf-f98a-47ba-972b-4abfc72cec20"/>
    <xsd:import namespace="28c4117a-bbb3-4e1f-8a90-b630a637c5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CR"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6fe3de-58e4-4eed-ad90-5a6642284d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0616e0a-51ce-457b-a9c4-6ff1e00dfc5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c5c1dbf-f98a-47ba-972b-4abfc72cec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c4117a-bbb3-4e1f-8a90-b630a637c5f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eeb66d4-3ef2-4941-b6e7-e5a3342cd4f2}" ma:internalName="TaxCatchAll" ma:showField="CatchAllData" ma:web="1c5c1dbf-f98a-47ba-972b-4abfc72cec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02270B-6CE3-4879-85AE-AEC7F9A50202}">
  <ds:schemaRefs>
    <ds:schemaRef ds:uri="http://schemas.microsoft.com/sharepoint/v3/contenttype/forms"/>
  </ds:schemaRefs>
</ds:datastoreItem>
</file>

<file path=customXml/itemProps2.xml><?xml version="1.0" encoding="utf-8"?>
<ds:datastoreItem xmlns:ds="http://schemas.openxmlformats.org/officeDocument/2006/customXml" ds:itemID="{F52DCD16-7AAA-403D-9EF6-1C26C8754E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6fe3de-58e4-4eed-ad90-5a6642284d16"/>
    <ds:schemaRef ds:uri="1c5c1dbf-f98a-47ba-972b-4abfc72cec20"/>
    <ds:schemaRef ds:uri="28c4117a-bbb3-4e1f-8a90-b630a637c5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d8a056e-981a-4d0b-83ea-062214276430}" enabled="1" method="Standard" siteId="{c64d49cd-d138-4cdb-a5d4-324a4040c74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Financial Wellness Calculator</vt:lpstr>
      <vt:lpstr>Instructions</vt:lpstr>
      <vt:lpstr>Workings </vt:lpstr>
      <vt:lpstr>Areas of Focus</vt:lpstr>
      <vt:lpstr>Sheet4</vt:lpstr>
      <vt:lpstr>Confidence Workings</vt:lpstr>
      <vt:lpstr>Employee</vt:lpstr>
      <vt:lpstr>Sheet4!_Hlk517787231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dc:creator>
  <cp:keywords/>
  <dc:description/>
  <cp:lastModifiedBy>Antonia Harding</cp:lastModifiedBy>
  <cp:revision/>
  <dcterms:created xsi:type="dcterms:W3CDTF">2018-08-22T23:06:48Z</dcterms:created>
  <dcterms:modified xsi:type="dcterms:W3CDTF">2022-09-12T01:49:36Z</dcterms:modified>
  <cp:category/>
  <cp:contentStatus/>
</cp:coreProperties>
</file>